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Colin\ASR 2019\"/>
    </mc:Choice>
  </mc:AlternateContent>
  <bookViews>
    <workbookView xWindow="780" yWindow="972" windowWidth="7416" windowHeight="5208" tabRatio="817"/>
  </bookViews>
  <sheets>
    <sheet name="1" sheetId="1" r:id="rId1"/>
    <sheet name="2" sheetId="2" r:id="rId2"/>
    <sheet name="3" sheetId="3" r:id="rId3"/>
    <sheet name="4,5" sheetId="4" r:id="rId4"/>
    <sheet name="6" sheetId="5" r:id="rId5"/>
    <sheet name="7" sheetId="6" r:id="rId6"/>
    <sheet name="8" sheetId="7" r:id="rId7"/>
    <sheet name="9A" sheetId="8" r:id="rId8"/>
    <sheet name="9B" sheetId="9" r:id="rId9"/>
    <sheet name="10" sheetId="10" r:id="rId10"/>
    <sheet name="11a" sheetId="11" r:id="rId11"/>
    <sheet name="11b" sheetId="95" r:id="rId12"/>
    <sheet name="12" sheetId="86" r:id="rId13"/>
    <sheet name="13" sheetId="13" r:id="rId14"/>
    <sheet name="14" sheetId="14" r:id="rId15"/>
    <sheet name="15" sheetId="15" r:id="rId16"/>
    <sheet name="16,17" sheetId="16" r:id="rId17"/>
    <sheet name="18,19" sheetId="84" r:id="rId18"/>
    <sheet name="20" sheetId="17" r:id="rId19"/>
    <sheet name="21,22" sheetId="18" r:id="rId20"/>
    <sheet name="23" sheetId="85" r:id="rId21"/>
    <sheet name="24" sheetId="19" r:id="rId22"/>
    <sheet name="25,26,27" sheetId="20" r:id="rId23"/>
    <sheet name="28" sheetId="21" r:id="rId24"/>
    <sheet name="29" sheetId="91" r:id="rId25"/>
    <sheet name="30,31" sheetId="22" r:id="rId26"/>
    <sheet name="31(old)" sheetId="23" state="hidden" r:id="rId27"/>
    <sheet name="32" sheetId="87" r:id="rId28"/>
    <sheet name="33" sheetId="24" r:id="rId29"/>
    <sheet name="34,35" sheetId="25" r:id="rId30"/>
    <sheet name="36" sheetId="26" r:id="rId31"/>
    <sheet name="37" sheetId="27" r:id="rId32"/>
    <sheet name="38A" sheetId="28" r:id="rId33"/>
    <sheet name="38B" sheetId="29" r:id="rId34"/>
    <sheet name="39" sheetId="83" r:id="rId35"/>
    <sheet name="40" sheetId="31" r:id="rId36"/>
    <sheet name="41,42" sheetId="32" r:id="rId37"/>
    <sheet name="43" sheetId="33" r:id="rId38"/>
    <sheet name="44" sheetId="34" r:id="rId39"/>
    <sheet name="45" sheetId="35" r:id="rId40"/>
    <sheet name="46" sheetId="36" r:id="rId41"/>
    <sheet name="47" sheetId="37" r:id="rId42"/>
    <sheet name="48" sheetId="38" r:id="rId43"/>
    <sheet name="49" sheetId="39" r:id="rId44"/>
    <sheet name="50" sheetId="40" r:id="rId45"/>
    <sheet name="51,52" sheetId="41" r:id="rId46"/>
    <sheet name="53,54" sheetId="94" r:id="rId47"/>
    <sheet name="55" sheetId="59" r:id="rId48"/>
    <sheet name="56" sheetId="42" r:id="rId49"/>
    <sheet name="57,58" sheetId="43" r:id="rId50"/>
    <sheet name="59,60" sheetId="44" r:id="rId51"/>
    <sheet name="61,62,63" sheetId="45" r:id="rId52"/>
    <sheet name="64" sheetId="46" r:id="rId53"/>
    <sheet name="65" sheetId="47" r:id="rId54"/>
    <sheet name="66,67" sheetId="48" r:id="rId55"/>
    <sheet name="68,69" sheetId="49" r:id="rId56"/>
    <sheet name="70,71" sheetId="50" r:id="rId57"/>
    <sheet name="72,73" sheetId="51" r:id="rId58"/>
    <sheet name="74,75" sheetId="52" r:id="rId59"/>
    <sheet name="76,77" sheetId="53" r:id="rId60"/>
    <sheet name="78,79" sheetId="54" r:id="rId61"/>
    <sheet name="80" sheetId="55" r:id="rId62"/>
    <sheet name="81,82,83" sheetId="56" r:id="rId63"/>
    <sheet name="84,85" sheetId="57" r:id="rId64"/>
    <sheet name="86" sheetId="89" r:id="rId65"/>
    <sheet name="87,88" sheetId="58" r:id="rId66"/>
    <sheet name="89,90,91" sheetId="60" r:id="rId67"/>
    <sheet name="92,93,94" sheetId="61" r:id="rId68"/>
    <sheet name="95" sheetId="62" r:id="rId69"/>
    <sheet name="96" sheetId="63" r:id="rId70"/>
    <sheet name="97,98" sheetId="96" r:id="rId71"/>
    <sheet name="99" sheetId="64" r:id="rId72"/>
    <sheet name="100,101" sheetId="88" r:id="rId73"/>
    <sheet name="102,103,104" sheetId="66" r:id="rId74"/>
    <sheet name="105,106" sheetId="67" r:id="rId75"/>
    <sheet name="107" sheetId="68" r:id="rId76"/>
    <sheet name="108" sheetId="70" r:id="rId77"/>
    <sheet name="109" sheetId="71" r:id="rId78"/>
    <sheet name="110" sheetId="72" r:id="rId79"/>
    <sheet name="111" sheetId="73" r:id="rId80"/>
    <sheet name="112,113" sheetId="74" r:id="rId81"/>
    <sheet name="114" sheetId="75" r:id="rId82"/>
    <sheet name="115" sheetId="76" r:id="rId83"/>
    <sheet name="116" sheetId="77" r:id="rId84"/>
    <sheet name="117A" sheetId="78" r:id="rId85"/>
    <sheet name="117B" sheetId="92" r:id="rId86"/>
    <sheet name="118" sheetId="80" r:id="rId87"/>
    <sheet name="119" sheetId="81" r:id="rId88"/>
  </sheets>
  <definedNames>
    <definedName name="footnote1_ab" localSheetId="9">'10'!#REF!</definedName>
    <definedName name="footnote1_bc" localSheetId="9">'10'!#REF!</definedName>
    <definedName name="footnote1_mb" localSheetId="9">'10'!#REF!</definedName>
    <definedName name="footnote1_nb" localSheetId="9">'10'!#REF!</definedName>
    <definedName name="footnote1_ns" localSheetId="9">'10'!#REF!</definedName>
    <definedName name="footnote1_on" localSheetId="9">'10'!#REF!</definedName>
    <definedName name="footnote1_qc" localSheetId="9">'10'!#REF!</definedName>
    <definedName name="footnote1_sk" localSheetId="9">'10'!#REF!</definedName>
    <definedName name="_xlnm.Print_Area" localSheetId="0">'1'!$A$1:$J$77</definedName>
    <definedName name="_xlnm.Print_Area" localSheetId="9">'10'!$A$1:$G$58</definedName>
    <definedName name="_xlnm.Print_Area" localSheetId="72">'100,101'!$A$1:$K$64</definedName>
    <definedName name="_xlnm.Print_Area" localSheetId="73">'102,103,104'!$A$1:$G$44</definedName>
    <definedName name="_xlnm.Print_Area" localSheetId="74">'105,106'!$A$1:$I$51</definedName>
    <definedName name="_xlnm.Print_Area" localSheetId="75">'107'!$A$1:$G$67</definedName>
    <definedName name="_xlnm.Print_Area" localSheetId="76">'108'!$A$1:$K$67</definedName>
    <definedName name="_xlnm.Print_Area" localSheetId="77">'109'!$A$1:$H$53</definedName>
    <definedName name="_xlnm.Print_Area" localSheetId="78">'110'!$A$1:$F$44</definedName>
    <definedName name="_xlnm.Print_Area" localSheetId="79">'111'!$A$1:$J$39</definedName>
    <definedName name="_xlnm.Print_Area" localSheetId="80">'112,113'!$A$1:$J$72</definedName>
    <definedName name="_xlnm.Print_Area" localSheetId="81">'114'!$A$1:$M$69</definedName>
    <definedName name="_xlnm.Print_Area" localSheetId="83">'116'!$A$1:$E$55</definedName>
    <definedName name="_xlnm.Print_Area" localSheetId="84">'117A'!$A$1:$E$50</definedName>
    <definedName name="_xlnm.Print_Area" localSheetId="85">'117B'!$A$1:$E$52</definedName>
    <definedName name="_xlnm.Print_Area" localSheetId="86">'118'!$A$1:$D$59</definedName>
    <definedName name="_xlnm.Print_Area" localSheetId="87">'119'!$A$1:$G$63</definedName>
    <definedName name="_xlnm.Print_Area" localSheetId="10">'11a'!$A$1:$I$65</definedName>
    <definedName name="_xlnm.Print_Area" localSheetId="11">'11b'!$A$1:$I$60</definedName>
    <definedName name="_xlnm.Print_Area" localSheetId="12">'12'!$A$1:$E$61</definedName>
    <definedName name="_xlnm.Print_Area" localSheetId="13">'13'!$A$1:$F$54</definedName>
    <definedName name="_xlnm.Print_Area" localSheetId="14">'14'!$A$1:$H$67</definedName>
    <definedName name="_xlnm.Print_Area" localSheetId="15">'15'!$A$1:$F$62</definedName>
    <definedName name="_xlnm.Print_Area" localSheetId="16">'16,17'!$A$1:$I$51</definedName>
    <definedName name="_xlnm.Print_Area" localSheetId="17">'18,19'!$A$1:$I$61</definedName>
    <definedName name="_xlnm.Print_Area" localSheetId="1">'2'!$A$1:$H$63</definedName>
    <definedName name="_xlnm.Print_Area" localSheetId="18">'20'!$A$1:$L$69</definedName>
    <definedName name="_xlnm.Print_Area" localSheetId="19">'21,22'!$A$1:$I$70</definedName>
    <definedName name="_xlnm.Print_Area" localSheetId="20">'23'!$A$1:$J$74</definedName>
    <definedName name="_xlnm.Print_Area" localSheetId="21">'24'!$A$1:$G$67</definedName>
    <definedName name="_xlnm.Print_Area" localSheetId="22">'25,26,27'!$A$1:$I$83</definedName>
    <definedName name="_xlnm.Print_Area" localSheetId="23">'28'!$A$1:$I$55</definedName>
    <definedName name="_xlnm.Print_Area" localSheetId="24">'29'!$A$1:$I$76</definedName>
    <definedName name="_xlnm.Print_Area" localSheetId="2">'3'!$A$1:$H$77</definedName>
    <definedName name="_xlnm.Print_Area" localSheetId="25">'30,31'!$A$1:$K$82</definedName>
    <definedName name="_xlnm.Print_Area" localSheetId="26">'31(old)'!$A$1:$N$72</definedName>
    <definedName name="_xlnm.Print_Area" localSheetId="27">'32'!$A$1:$L$72</definedName>
    <definedName name="_xlnm.Print_Area" localSheetId="28">'33'!$A$1:$I$45</definedName>
    <definedName name="_xlnm.Print_Area" localSheetId="29">'34,35'!$A$1:$I$63</definedName>
    <definedName name="_xlnm.Print_Area" localSheetId="30">'36'!$A$1:$I$51</definedName>
    <definedName name="_xlnm.Print_Area" localSheetId="31">'37'!$A$1:$F$62</definedName>
    <definedName name="_xlnm.Print_Area" localSheetId="32">'38A'!$A$1:$G$73</definedName>
    <definedName name="_xlnm.Print_Area" localSheetId="33">'38B'!$A$1:$H$68</definedName>
    <definedName name="_xlnm.Print_Area" localSheetId="34">'39'!$A$1:$G$72</definedName>
    <definedName name="_xlnm.Print_Area" localSheetId="3">'4,5'!$A$1:$N$84</definedName>
    <definedName name="_xlnm.Print_Area" localSheetId="35">'40'!$A$1:$G$38</definedName>
    <definedName name="_xlnm.Print_Area" localSheetId="36">'41,42'!$A$1:$J$61</definedName>
    <definedName name="_xlnm.Print_Area" localSheetId="37">'43'!$A$1:$G$65</definedName>
    <definedName name="_xlnm.Print_Area" localSheetId="38">'44'!$A$1:$G$67</definedName>
    <definedName name="_xlnm.Print_Area" localSheetId="39">'45'!$A$1:$G$40</definedName>
    <definedName name="_xlnm.Print_Area" localSheetId="40">'46'!$A$1:$L$55</definedName>
    <definedName name="_xlnm.Print_Area" localSheetId="41">'47'!$A$1:$L$55</definedName>
    <definedName name="_xlnm.Print_Area" localSheetId="42">'48'!$A$1:$L$54</definedName>
    <definedName name="_xlnm.Print_Area" localSheetId="43">'49'!$A$1:$H$53</definedName>
    <definedName name="_xlnm.Print_Area" localSheetId="44">'50'!$A$1:$K$70</definedName>
    <definedName name="_xlnm.Print_Area" localSheetId="45">'51,52'!$A$1:$K$72</definedName>
    <definedName name="_xlnm.Print_Area" localSheetId="46">'53,54'!$A$1:$K$69</definedName>
    <definedName name="_xlnm.Print_Area" localSheetId="47">'55'!$A$1:$H$46</definedName>
    <definedName name="_xlnm.Print_Area" localSheetId="48">'56'!$A$1:$H$83</definedName>
    <definedName name="_xlnm.Print_Area" localSheetId="49">'57,58'!$A$1:$J$80</definedName>
    <definedName name="_xlnm.Print_Area" localSheetId="50">'59,60'!$A$1:$E$60</definedName>
    <definedName name="_xlnm.Print_Area" localSheetId="4">'6'!$A$1:$I$60</definedName>
    <definedName name="_xlnm.Print_Area" localSheetId="51">'61,62,63'!$A$1:$M$61</definedName>
    <definedName name="_xlnm.Print_Area" localSheetId="52">'64'!$A$1:$H$63</definedName>
    <definedName name="_xlnm.Print_Area" localSheetId="53">'65'!$A$1:$J$47</definedName>
    <definedName name="_xlnm.Print_Area" localSheetId="54">'66,67'!$A$1:$J$63</definedName>
    <definedName name="_xlnm.Print_Area" localSheetId="55">'68,69'!$A$1:$L$70</definedName>
    <definedName name="_xlnm.Print_Area" localSheetId="5">'7'!$A$1:$L$59</definedName>
    <definedName name="_xlnm.Print_Area" localSheetId="56">'70,71'!$A$1:$K$57</definedName>
    <definedName name="_xlnm.Print_Area" localSheetId="57">'72,73'!$A$1:$I$74</definedName>
    <definedName name="_xlnm.Print_Area" localSheetId="58">'74,75'!$A$1:$G$67</definedName>
    <definedName name="_xlnm.Print_Area" localSheetId="59">'76,77'!$A$1:$I$58</definedName>
    <definedName name="_xlnm.Print_Area" localSheetId="60">'78,79'!$A$1:$I$52</definedName>
    <definedName name="_xlnm.Print_Area" localSheetId="6">'8'!$A$1:$H$59</definedName>
    <definedName name="_xlnm.Print_Area" localSheetId="61">'80'!$A$1:$I$53</definedName>
    <definedName name="_xlnm.Print_Area" localSheetId="62">'81,82,83'!$A$1:$I$87</definedName>
    <definedName name="_xlnm.Print_Area" localSheetId="63">'84,85'!$A$1:$J$50</definedName>
    <definedName name="_xlnm.Print_Area" localSheetId="64">'86'!$A$1:$F$51</definedName>
    <definedName name="_xlnm.Print_Area" localSheetId="65">'87,88'!$A$1:$I$68</definedName>
    <definedName name="_xlnm.Print_Area" localSheetId="66">'89,90,91'!$A$1:$I$75</definedName>
    <definedName name="_xlnm.Print_Area" localSheetId="67">'92,93,94'!$A$1:$I$72</definedName>
    <definedName name="_xlnm.Print_Area" localSheetId="68">'95'!$A$1:$K$45</definedName>
    <definedName name="_xlnm.Print_Area" localSheetId="69">'96'!$A$1:$M$53</definedName>
    <definedName name="_xlnm.Print_Area" localSheetId="70">'97,98'!$A$1:$L$48</definedName>
    <definedName name="_xlnm.Print_Area" localSheetId="71">'99'!$A$1:$G$83</definedName>
    <definedName name="_xlnm.Print_Area" localSheetId="7">'9A'!$A$1:$K$56</definedName>
    <definedName name="_xlnm.Print_Area" localSheetId="8">'9B'!$A$1:$K$50</definedName>
    <definedName name="Z_9014CDA8_C3FC_41E6_A045_DAEFC55B82B1_.wvu.PrintArea" localSheetId="0" hidden="1">'1'!$A$1:$J$77</definedName>
    <definedName name="Z_9014CDA8_C3FC_41E6_A045_DAEFC55B82B1_.wvu.PrintArea" localSheetId="9" hidden="1">'10'!$A$1:$G$57</definedName>
    <definedName name="Z_9014CDA8_C3FC_41E6_A045_DAEFC55B82B1_.wvu.PrintArea" localSheetId="72" hidden="1">'100,101'!$A$1:$E$81</definedName>
    <definedName name="Z_9014CDA8_C3FC_41E6_A045_DAEFC55B82B1_.wvu.PrintArea" localSheetId="73" hidden="1">'102,103,104'!$A$1:$G$48</definedName>
    <definedName name="Z_9014CDA8_C3FC_41E6_A045_DAEFC55B82B1_.wvu.PrintArea" localSheetId="74" hidden="1">'105,106'!$A$1:$I$2</definedName>
    <definedName name="Z_9014CDA8_C3FC_41E6_A045_DAEFC55B82B1_.wvu.PrintArea" localSheetId="76" hidden="1">'108'!$A$1:$K$66</definedName>
    <definedName name="Z_9014CDA8_C3FC_41E6_A045_DAEFC55B82B1_.wvu.PrintArea" localSheetId="77" hidden="1">'109'!$A$1:$H$53</definedName>
    <definedName name="Z_9014CDA8_C3FC_41E6_A045_DAEFC55B82B1_.wvu.PrintArea" localSheetId="78" hidden="1">'110'!$A$1:$F$44</definedName>
    <definedName name="Z_9014CDA8_C3FC_41E6_A045_DAEFC55B82B1_.wvu.PrintArea" localSheetId="79" hidden="1">'111'!$A$1:$J$39</definedName>
    <definedName name="Z_9014CDA8_C3FC_41E6_A045_DAEFC55B82B1_.wvu.PrintArea" localSheetId="80" hidden="1">'112,113'!$A$1:$J$70</definedName>
    <definedName name="Z_9014CDA8_C3FC_41E6_A045_DAEFC55B82B1_.wvu.PrintArea" localSheetId="81" hidden="1">'114'!$A$1:$M$68</definedName>
    <definedName name="Z_9014CDA8_C3FC_41E6_A045_DAEFC55B82B1_.wvu.PrintArea" localSheetId="83" hidden="1">'116'!$A$1:$E$55</definedName>
    <definedName name="Z_9014CDA8_C3FC_41E6_A045_DAEFC55B82B1_.wvu.PrintArea" localSheetId="84" hidden="1">'117A'!$A$1:$E$50</definedName>
    <definedName name="Z_9014CDA8_C3FC_41E6_A045_DAEFC55B82B1_.wvu.PrintArea" localSheetId="85" hidden="1">'117B'!$A$1:$E$52</definedName>
    <definedName name="Z_9014CDA8_C3FC_41E6_A045_DAEFC55B82B1_.wvu.PrintArea" localSheetId="86" hidden="1">'118'!$A$1:$D$59</definedName>
    <definedName name="Z_9014CDA8_C3FC_41E6_A045_DAEFC55B82B1_.wvu.PrintArea" localSheetId="87" hidden="1">'119'!$A$1:$G$61</definedName>
    <definedName name="Z_9014CDA8_C3FC_41E6_A045_DAEFC55B82B1_.wvu.PrintArea" localSheetId="10" hidden="1">'11a'!$A$1:$I$60</definedName>
    <definedName name="Z_9014CDA8_C3FC_41E6_A045_DAEFC55B82B1_.wvu.PrintArea" localSheetId="11" hidden="1">'11b'!$A$1:$I$55</definedName>
    <definedName name="Z_9014CDA8_C3FC_41E6_A045_DAEFC55B82B1_.wvu.PrintArea" localSheetId="13" hidden="1">'13'!$A$1:$F$54</definedName>
    <definedName name="Z_9014CDA8_C3FC_41E6_A045_DAEFC55B82B1_.wvu.PrintArea" localSheetId="14" hidden="1">'14'!$A$1:$H$67</definedName>
    <definedName name="Z_9014CDA8_C3FC_41E6_A045_DAEFC55B82B1_.wvu.PrintArea" localSheetId="15" hidden="1">'15'!$A$1:$F$62</definedName>
    <definedName name="Z_9014CDA8_C3FC_41E6_A045_DAEFC55B82B1_.wvu.PrintArea" localSheetId="16" hidden="1">'16,17'!$A$1:$I$52</definedName>
    <definedName name="Z_9014CDA8_C3FC_41E6_A045_DAEFC55B82B1_.wvu.PrintArea" localSheetId="1" hidden="1">'2'!$A$1:$H$63</definedName>
    <definedName name="Z_9014CDA8_C3FC_41E6_A045_DAEFC55B82B1_.wvu.PrintArea" localSheetId="18" hidden="1">'20'!$A$1:$L$69</definedName>
    <definedName name="Z_9014CDA8_C3FC_41E6_A045_DAEFC55B82B1_.wvu.PrintArea" localSheetId="19" hidden="1">'21,22'!$A$1:$I$71</definedName>
    <definedName name="Z_9014CDA8_C3FC_41E6_A045_DAEFC55B82B1_.wvu.PrintArea" localSheetId="21" hidden="1">'24'!$A$1:$G$67</definedName>
    <definedName name="Z_9014CDA8_C3FC_41E6_A045_DAEFC55B82B1_.wvu.PrintArea" localSheetId="22" hidden="1">'25,26,27'!$A$1:$I$87</definedName>
    <definedName name="Z_9014CDA8_C3FC_41E6_A045_DAEFC55B82B1_.wvu.PrintArea" localSheetId="23" hidden="1">'28'!$A$1:$I$57</definedName>
    <definedName name="Z_9014CDA8_C3FC_41E6_A045_DAEFC55B82B1_.wvu.PrintArea" localSheetId="24" hidden="1">'29'!$A$1:$I$76</definedName>
    <definedName name="Z_9014CDA8_C3FC_41E6_A045_DAEFC55B82B1_.wvu.PrintArea" localSheetId="2" hidden="1">'3'!$A$1:$H$80</definedName>
    <definedName name="Z_9014CDA8_C3FC_41E6_A045_DAEFC55B82B1_.wvu.PrintArea" localSheetId="25" hidden="1">'30,31'!$A$1:$K$81</definedName>
    <definedName name="Z_9014CDA8_C3FC_41E6_A045_DAEFC55B82B1_.wvu.PrintArea" localSheetId="26" hidden="1">'31(old)'!$A$1:$N$68</definedName>
    <definedName name="Z_9014CDA8_C3FC_41E6_A045_DAEFC55B82B1_.wvu.PrintArea" localSheetId="27" hidden="1">'32'!$A$1:$L$67</definedName>
    <definedName name="Z_9014CDA8_C3FC_41E6_A045_DAEFC55B82B1_.wvu.PrintArea" localSheetId="28" hidden="1">'33'!$A$1:$I$43</definedName>
    <definedName name="Z_9014CDA8_C3FC_41E6_A045_DAEFC55B82B1_.wvu.PrintArea" localSheetId="29" hidden="1">'34,35'!$A$1:$I$67</definedName>
    <definedName name="Z_9014CDA8_C3FC_41E6_A045_DAEFC55B82B1_.wvu.PrintArea" localSheetId="30" hidden="1">'36'!$A$1:$I$54</definedName>
    <definedName name="Z_9014CDA8_C3FC_41E6_A045_DAEFC55B82B1_.wvu.PrintArea" localSheetId="31" hidden="1">'37'!$A$1:$F$61</definedName>
    <definedName name="Z_9014CDA8_C3FC_41E6_A045_DAEFC55B82B1_.wvu.PrintArea" localSheetId="32" hidden="1">'38A'!$B$1:$H$73</definedName>
    <definedName name="Z_9014CDA8_C3FC_41E6_A045_DAEFC55B82B1_.wvu.PrintArea" localSheetId="33" hidden="1">'38B'!$A$1:$H$57</definedName>
    <definedName name="Z_9014CDA8_C3FC_41E6_A045_DAEFC55B82B1_.wvu.PrintArea" localSheetId="34" hidden="1">'39'!$B$1:$J$72</definedName>
    <definedName name="Z_9014CDA8_C3FC_41E6_A045_DAEFC55B82B1_.wvu.PrintArea" localSheetId="3" hidden="1">'4,5'!$A$1:$N$84</definedName>
    <definedName name="Z_9014CDA8_C3FC_41E6_A045_DAEFC55B82B1_.wvu.PrintArea" localSheetId="35" hidden="1">'40'!$A$1:$G$30</definedName>
    <definedName name="Z_9014CDA8_C3FC_41E6_A045_DAEFC55B82B1_.wvu.PrintArea" localSheetId="36" hidden="1">'41,42'!$A$1:$J$61</definedName>
    <definedName name="Z_9014CDA8_C3FC_41E6_A045_DAEFC55B82B1_.wvu.PrintArea" localSheetId="37" hidden="1">'43'!$A$1:$G$65</definedName>
    <definedName name="Z_9014CDA8_C3FC_41E6_A045_DAEFC55B82B1_.wvu.PrintArea" localSheetId="38" hidden="1">'44'!$A$1:$G$67</definedName>
    <definedName name="Z_9014CDA8_C3FC_41E6_A045_DAEFC55B82B1_.wvu.PrintArea" localSheetId="39" hidden="1">'45'!$A$1:$G$54</definedName>
    <definedName name="Z_9014CDA8_C3FC_41E6_A045_DAEFC55B82B1_.wvu.PrintArea" localSheetId="40" hidden="1">'46'!$A$1:$L$55</definedName>
    <definedName name="Z_9014CDA8_C3FC_41E6_A045_DAEFC55B82B1_.wvu.PrintArea" localSheetId="41" hidden="1">'47'!$A$1:$L$55</definedName>
    <definedName name="Z_9014CDA8_C3FC_41E6_A045_DAEFC55B82B1_.wvu.PrintArea" localSheetId="42" hidden="1">'48'!$A$1:$L$53</definedName>
    <definedName name="Z_9014CDA8_C3FC_41E6_A045_DAEFC55B82B1_.wvu.PrintArea" localSheetId="43" hidden="1">'49'!$A$1:$H$52</definedName>
    <definedName name="Z_9014CDA8_C3FC_41E6_A045_DAEFC55B82B1_.wvu.PrintArea" localSheetId="44" hidden="1">'50'!$A$1:$K$70</definedName>
    <definedName name="Z_9014CDA8_C3FC_41E6_A045_DAEFC55B82B1_.wvu.PrintArea" localSheetId="45" hidden="1">'51,52'!$A$1:$K$61</definedName>
    <definedName name="Z_9014CDA8_C3FC_41E6_A045_DAEFC55B82B1_.wvu.PrintArea" localSheetId="46" hidden="1">'53,54'!$A$1:$K$64</definedName>
    <definedName name="Z_9014CDA8_C3FC_41E6_A045_DAEFC55B82B1_.wvu.PrintArea" localSheetId="47" hidden="1">'55'!$A$1:$H$46</definedName>
    <definedName name="Z_9014CDA8_C3FC_41E6_A045_DAEFC55B82B1_.wvu.PrintArea" localSheetId="48" hidden="1">'56'!$A$1:$H$83</definedName>
    <definedName name="Z_9014CDA8_C3FC_41E6_A045_DAEFC55B82B1_.wvu.PrintArea" localSheetId="49" hidden="1">'57,58'!$A$1:$J$51</definedName>
    <definedName name="Z_9014CDA8_C3FC_41E6_A045_DAEFC55B82B1_.wvu.PrintArea" localSheetId="50" hidden="1">'59,60'!$A$1:$E$60</definedName>
    <definedName name="Z_9014CDA8_C3FC_41E6_A045_DAEFC55B82B1_.wvu.PrintArea" localSheetId="4" hidden="1">'6'!$A$1:$I$58</definedName>
    <definedName name="Z_9014CDA8_C3FC_41E6_A045_DAEFC55B82B1_.wvu.PrintArea" localSheetId="51" hidden="1">'61,62,63'!$A$1:$M$61</definedName>
    <definedName name="Z_9014CDA8_C3FC_41E6_A045_DAEFC55B82B1_.wvu.PrintArea" localSheetId="52" hidden="1">'64'!$A$1:$H$63</definedName>
    <definedName name="Z_9014CDA8_C3FC_41E6_A045_DAEFC55B82B1_.wvu.PrintArea" localSheetId="53" hidden="1">'65'!$A$1:$J$47</definedName>
    <definedName name="Z_9014CDA8_C3FC_41E6_A045_DAEFC55B82B1_.wvu.PrintArea" localSheetId="54" hidden="1">'66,67'!$A$1:$J$62</definedName>
    <definedName name="Z_9014CDA8_C3FC_41E6_A045_DAEFC55B82B1_.wvu.PrintArea" localSheetId="55" hidden="1">'68,69'!$A$1:$L$70</definedName>
    <definedName name="Z_9014CDA8_C3FC_41E6_A045_DAEFC55B82B1_.wvu.PrintArea" localSheetId="5" hidden="1">'7'!$A$1:$L$59</definedName>
    <definedName name="Z_9014CDA8_C3FC_41E6_A045_DAEFC55B82B1_.wvu.PrintArea" localSheetId="56" hidden="1">'70,71'!$A$1:$K$38</definedName>
    <definedName name="Z_9014CDA8_C3FC_41E6_A045_DAEFC55B82B1_.wvu.PrintArea" localSheetId="57" hidden="1">'72,73'!$A$1:$I$75</definedName>
    <definedName name="Z_9014CDA8_C3FC_41E6_A045_DAEFC55B82B1_.wvu.PrintArea" localSheetId="58" hidden="1">'74,75'!$A$1:$G$67</definedName>
    <definedName name="Z_9014CDA8_C3FC_41E6_A045_DAEFC55B82B1_.wvu.PrintArea" localSheetId="59" hidden="1">'76,77'!$A$1:$I$57</definedName>
    <definedName name="Z_9014CDA8_C3FC_41E6_A045_DAEFC55B82B1_.wvu.PrintArea" localSheetId="60" hidden="1">'78,79'!$A$1:$I$52</definedName>
    <definedName name="Z_9014CDA8_C3FC_41E6_A045_DAEFC55B82B1_.wvu.PrintArea" localSheetId="6" hidden="1">'8'!$A$1:$H$59</definedName>
    <definedName name="Z_9014CDA8_C3FC_41E6_A045_DAEFC55B82B1_.wvu.PrintArea" localSheetId="61" hidden="1">'80'!$C$1:$G$53</definedName>
    <definedName name="Z_9014CDA8_C3FC_41E6_A045_DAEFC55B82B1_.wvu.PrintArea" localSheetId="62" hidden="1">'81,82,83'!$A$1:$I$87</definedName>
    <definedName name="Z_9014CDA8_C3FC_41E6_A045_DAEFC55B82B1_.wvu.PrintArea" localSheetId="63" hidden="1">'84,85'!$A$1:$G$50</definedName>
    <definedName name="Z_9014CDA8_C3FC_41E6_A045_DAEFC55B82B1_.wvu.PrintArea" localSheetId="65" hidden="1">'87,88'!$A$1:$I$68</definedName>
    <definedName name="Z_9014CDA8_C3FC_41E6_A045_DAEFC55B82B1_.wvu.PrintArea" localSheetId="66" hidden="1">'89,90,91'!$A$1:$I$75</definedName>
    <definedName name="Z_9014CDA8_C3FC_41E6_A045_DAEFC55B82B1_.wvu.PrintArea" localSheetId="67" hidden="1">'92,93,94'!$A$1:$I$72</definedName>
    <definedName name="Z_9014CDA8_C3FC_41E6_A045_DAEFC55B82B1_.wvu.PrintArea" localSheetId="68" hidden="1">'95'!$A$1:$K$45</definedName>
    <definedName name="Z_9014CDA8_C3FC_41E6_A045_DAEFC55B82B1_.wvu.PrintArea" localSheetId="69" hidden="1">'96'!$A$1:$M$53</definedName>
    <definedName name="Z_9014CDA8_C3FC_41E6_A045_DAEFC55B82B1_.wvu.PrintArea" localSheetId="70" hidden="1">'97,98'!$A$1:$L$25</definedName>
    <definedName name="Z_9014CDA8_C3FC_41E6_A045_DAEFC55B82B1_.wvu.PrintArea" localSheetId="71" hidden="1">'99'!$A$1:$G$83</definedName>
    <definedName name="Z_9014CDA8_C3FC_41E6_A045_DAEFC55B82B1_.wvu.PrintArea" localSheetId="7" hidden="1">'9A'!$A$1:$K$56</definedName>
    <definedName name="Z_9014CDA8_C3FC_41E6_A045_DAEFC55B82B1_.wvu.PrintArea" localSheetId="8" hidden="1">'9B'!$A$1:$K$50</definedName>
    <definedName name="Z_9014CDA8_C3FC_41E6_A045_DAEFC55B82B1_.wvu.Rows" localSheetId="74" hidden="1">'105,106'!#REF!</definedName>
    <definedName name="Z_F67F5823_51D5_4D47_B100_5B47C1E6BCB9_.wvu.PrintArea" localSheetId="0" hidden="1">'1'!$A$1:$J$77</definedName>
    <definedName name="Z_F67F5823_51D5_4D47_B100_5B47C1E6BCB9_.wvu.PrintArea" localSheetId="9" hidden="1">'10'!$A$1:$G$57</definedName>
    <definedName name="Z_F67F5823_51D5_4D47_B100_5B47C1E6BCB9_.wvu.PrintArea" localSheetId="72" hidden="1">'100,101'!$A$1:$E$81</definedName>
    <definedName name="Z_F67F5823_51D5_4D47_B100_5B47C1E6BCB9_.wvu.PrintArea" localSheetId="73" hidden="1">'102,103,104'!$A$1:$G$48</definedName>
    <definedName name="Z_F67F5823_51D5_4D47_B100_5B47C1E6BCB9_.wvu.PrintArea" localSheetId="74" hidden="1">'105,106'!$A$1:$I$2</definedName>
    <definedName name="Z_F67F5823_51D5_4D47_B100_5B47C1E6BCB9_.wvu.PrintArea" localSheetId="76" hidden="1">'108'!$A$1:$K$66</definedName>
    <definedName name="Z_F67F5823_51D5_4D47_B100_5B47C1E6BCB9_.wvu.PrintArea" localSheetId="77" hidden="1">'109'!$A$1:$H$53</definedName>
    <definedName name="Z_F67F5823_51D5_4D47_B100_5B47C1E6BCB9_.wvu.PrintArea" localSheetId="78" hidden="1">'110'!$A$1:$F$44</definedName>
    <definedName name="Z_F67F5823_51D5_4D47_B100_5B47C1E6BCB9_.wvu.PrintArea" localSheetId="79" hidden="1">'111'!$A$1:$J$39</definedName>
    <definedName name="Z_F67F5823_51D5_4D47_B100_5B47C1E6BCB9_.wvu.PrintArea" localSheetId="80" hidden="1">'112,113'!$A$1:$J$70</definedName>
    <definedName name="Z_F67F5823_51D5_4D47_B100_5B47C1E6BCB9_.wvu.PrintArea" localSheetId="81" hidden="1">'114'!$A$1:$M$68</definedName>
    <definedName name="Z_F67F5823_51D5_4D47_B100_5B47C1E6BCB9_.wvu.PrintArea" localSheetId="83" hidden="1">'116'!$A$1:$E$55</definedName>
    <definedName name="Z_F67F5823_51D5_4D47_B100_5B47C1E6BCB9_.wvu.PrintArea" localSheetId="84" hidden="1">'117A'!$A$1:$E$50</definedName>
    <definedName name="Z_F67F5823_51D5_4D47_B100_5B47C1E6BCB9_.wvu.PrintArea" localSheetId="85" hidden="1">'117B'!$A$1:$E$52</definedName>
    <definedName name="Z_F67F5823_51D5_4D47_B100_5B47C1E6BCB9_.wvu.PrintArea" localSheetId="86" hidden="1">'118'!$A$1:$D$59</definedName>
    <definedName name="Z_F67F5823_51D5_4D47_B100_5B47C1E6BCB9_.wvu.PrintArea" localSheetId="87" hidden="1">'119'!$A$1:$G$61</definedName>
    <definedName name="Z_F67F5823_51D5_4D47_B100_5B47C1E6BCB9_.wvu.PrintArea" localSheetId="10" hidden="1">'11a'!$A$1:$I$60</definedName>
    <definedName name="Z_F67F5823_51D5_4D47_B100_5B47C1E6BCB9_.wvu.PrintArea" localSheetId="11" hidden="1">'11b'!$A$1:$I$55</definedName>
    <definedName name="Z_F67F5823_51D5_4D47_B100_5B47C1E6BCB9_.wvu.PrintArea" localSheetId="13" hidden="1">'13'!$A$1:$F$54</definedName>
    <definedName name="Z_F67F5823_51D5_4D47_B100_5B47C1E6BCB9_.wvu.PrintArea" localSheetId="14" hidden="1">'14'!$A$1:$H$67</definedName>
    <definedName name="Z_F67F5823_51D5_4D47_B100_5B47C1E6BCB9_.wvu.PrintArea" localSheetId="15" hidden="1">'15'!$A$1:$F$62</definedName>
    <definedName name="Z_F67F5823_51D5_4D47_B100_5B47C1E6BCB9_.wvu.PrintArea" localSheetId="16" hidden="1">'16,17'!$A$1:$I$52</definedName>
    <definedName name="Z_F67F5823_51D5_4D47_B100_5B47C1E6BCB9_.wvu.PrintArea" localSheetId="1" hidden="1">'2'!$A$1:$H$63</definedName>
    <definedName name="Z_F67F5823_51D5_4D47_B100_5B47C1E6BCB9_.wvu.PrintArea" localSheetId="18" hidden="1">'20'!$A$1:$L$69</definedName>
    <definedName name="Z_F67F5823_51D5_4D47_B100_5B47C1E6BCB9_.wvu.PrintArea" localSheetId="19" hidden="1">'21,22'!$A$1:$I$71</definedName>
    <definedName name="Z_F67F5823_51D5_4D47_B100_5B47C1E6BCB9_.wvu.PrintArea" localSheetId="21" hidden="1">'24'!$A$1:$G$67</definedName>
    <definedName name="Z_F67F5823_51D5_4D47_B100_5B47C1E6BCB9_.wvu.PrintArea" localSheetId="22" hidden="1">'25,26,27'!$A$1:$I$87</definedName>
    <definedName name="Z_F67F5823_51D5_4D47_B100_5B47C1E6BCB9_.wvu.PrintArea" localSheetId="23" hidden="1">'28'!$A$1:$I$57</definedName>
    <definedName name="Z_F67F5823_51D5_4D47_B100_5B47C1E6BCB9_.wvu.PrintArea" localSheetId="24" hidden="1">'29'!$A$1:$I$76</definedName>
    <definedName name="Z_F67F5823_51D5_4D47_B100_5B47C1E6BCB9_.wvu.PrintArea" localSheetId="2" hidden="1">'3'!$A$1:$H$80</definedName>
    <definedName name="Z_F67F5823_51D5_4D47_B100_5B47C1E6BCB9_.wvu.PrintArea" localSheetId="25" hidden="1">'30,31'!$A$1:$K$81</definedName>
    <definedName name="Z_F67F5823_51D5_4D47_B100_5B47C1E6BCB9_.wvu.PrintArea" localSheetId="26" hidden="1">'31(old)'!$A$1:$N$68</definedName>
    <definedName name="Z_F67F5823_51D5_4D47_B100_5B47C1E6BCB9_.wvu.PrintArea" localSheetId="27" hidden="1">'32'!$A$1:$L$67</definedName>
    <definedName name="Z_F67F5823_51D5_4D47_B100_5B47C1E6BCB9_.wvu.PrintArea" localSheetId="28" hidden="1">'33'!$A$1:$I$43</definedName>
    <definedName name="Z_F67F5823_51D5_4D47_B100_5B47C1E6BCB9_.wvu.PrintArea" localSheetId="29" hidden="1">'34,35'!$A$1:$I$67</definedName>
    <definedName name="Z_F67F5823_51D5_4D47_B100_5B47C1E6BCB9_.wvu.PrintArea" localSheetId="30" hidden="1">'36'!$A$1:$I$54</definedName>
    <definedName name="Z_F67F5823_51D5_4D47_B100_5B47C1E6BCB9_.wvu.PrintArea" localSheetId="31" hidden="1">'37'!$A$1:$F$61</definedName>
    <definedName name="Z_F67F5823_51D5_4D47_B100_5B47C1E6BCB9_.wvu.PrintArea" localSheetId="32" hidden="1">'38A'!$B$1:$H$73</definedName>
    <definedName name="Z_F67F5823_51D5_4D47_B100_5B47C1E6BCB9_.wvu.PrintArea" localSheetId="33" hidden="1">'38B'!$A$1:$H$57</definedName>
    <definedName name="Z_F67F5823_51D5_4D47_B100_5B47C1E6BCB9_.wvu.PrintArea" localSheetId="34" hidden="1">'39'!$B$1:$J$72</definedName>
    <definedName name="Z_F67F5823_51D5_4D47_B100_5B47C1E6BCB9_.wvu.PrintArea" localSheetId="3" hidden="1">'4,5'!$A$1:$N$84</definedName>
    <definedName name="Z_F67F5823_51D5_4D47_B100_5B47C1E6BCB9_.wvu.PrintArea" localSheetId="35" hidden="1">'40'!$A$1:$G$30</definedName>
    <definedName name="Z_F67F5823_51D5_4D47_B100_5B47C1E6BCB9_.wvu.PrintArea" localSheetId="36" hidden="1">'41,42'!$A$1:$J$61</definedName>
    <definedName name="Z_F67F5823_51D5_4D47_B100_5B47C1E6BCB9_.wvu.PrintArea" localSheetId="37" hidden="1">'43'!$A$1:$G$65</definedName>
    <definedName name="Z_F67F5823_51D5_4D47_B100_5B47C1E6BCB9_.wvu.PrintArea" localSheetId="38" hidden="1">'44'!$A$1:$G$67</definedName>
    <definedName name="Z_F67F5823_51D5_4D47_B100_5B47C1E6BCB9_.wvu.PrintArea" localSheetId="39" hidden="1">'45'!$A$1:$G$54</definedName>
    <definedName name="Z_F67F5823_51D5_4D47_B100_5B47C1E6BCB9_.wvu.PrintArea" localSheetId="40" hidden="1">'46'!$A$1:$L$55</definedName>
    <definedName name="Z_F67F5823_51D5_4D47_B100_5B47C1E6BCB9_.wvu.PrintArea" localSheetId="41" hidden="1">'47'!$A$1:$L$55</definedName>
    <definedName name="Z_F67F5823_51D5_4D47_B100_5B47C1E6BCB9_.wvu.PrintArea" localSheetId="42" hidden="1">'48'!$A$1:$L$53</definedName>
    <definedName name="Z_F67F5823_51D5_4D47_B100_5B47C1E6BCB9_.wvu.PrintArea" localSheetId="43" hidden="1">'49'!$A$1:$H$52</definedName>
    <definedName name="Z_F67F5823_51D5_4D47_B100_5B47C1E6BCB9_.wvu.PrintArea" localSheetId="44" hidden="1">'50'!$A$1:$K$70</definedName>
    <definedName name="Z_F67F5823_51D5_4D47_B100_5B47C1E6BCB9_.wvu.PrintArea" localSheetId="45" hidden="1">'51,52'!$A$1:$K$61</definedName>
    <definedName name="Z_F67F5823_51D5_4D47_B100_5B47C1E6BCB9_.wvu.PrintArea" localSheetId="46" hidden="1">'53,54'!$A$1:$K$64</definedName>
    <definedName name="Z_F67F5823_51D5_4D47_B100_5B47C1E6BCB9_.wvu.PrintArea" localSheetId="47" hidden="1">'55'!$A$1:$H$46</definedName>
    <definedName name="Z_F67F5823_51D5_4D47_B100_5B47C1E6BCB9_.wvu.PrintArea" localSheetId="48" hidden="1">'56'!$A$1:$H$83</definedName>
    <definedName name="Z_F67F5823_51D5_4D47_B100_5B47C1E6BCB9_.wvu.PrintArea" localSheetId="49" hidden="1">'57,58'!$A$1:$J$51</definedName>
    <definedName name="Z_F67F5823_51D5_4D47_B100_5B47C1E6BCB9_.wvu.PrintArea" localSheetId="50" hidden="1">'59,60'!$A$1:$E$60</definedName>
    <definedName name="Z_F67F5823_51D5_4D47_B100_5B47C1E6BCB9_.wvu.PrintArea" localSheetId="4" hidden="1">'6'!$A$1:$I$58</definedName>
    <definedName name="Z_F67F5823_51D5_4D47_B100_5B47C1E6BCB9_.wvu.PrintArea" localSheetId="51" hidden="1">'61,62,63'!$A$1:$M$61</definedName>
    <definedName name="Z_F67F5823_51D5_4D47_B100_5B47C1E6BCB9_.wvu.PrintArea" localSheetId="52" hidden="1">'64'!$A$1:$H$63</definedName>
    <definedName name="Z_F67F5823_51D5_4D47_B100_5B47C1E6BCB9_.wvu.PrintArea" localSheetId="53" hidden="1">'65'!$A$1:$J$47</definedName>
    <definedName name="Z_F67F5823_51D5_4D47_B100_5B47C1E6BCB9_.wvu.PrintArea" localSheetId="54" hidden="1">'66,67'!$A$1:$J$62</definedName>
    <definedName name="Z_F67F5823_51D5_4D47_B100_5B47C1E6BCB9_.wvu.PrintArea" localSheetId="55" hidden="1">'68,69'!$A$1:$L$70</definedName>
    <definedName name="Z_F67F5823_51D5_4D47_B100_5B47C1E6BCB9_.wvu.PrintArea" localSheetId="5" hidden="1">'7'!$A$1:$L$59</definedName>
    <definedName name="Z_F67F5823_51D5_4D47_B100_5B47C1E6BCB9_.wvu.PrintArea" localSheetId="56" hidden="1">'70,71'!$A$1:$K$38</definedName>
    <definedName name="Z_F67F5823_51D5_4D47_B100_5B47C1E6BCB9_.wvu.PrintArea" localSheetId="57" hidden="1">'72,73'!$A$1:$I$75</definedName>
    <definedName name="Z_F67F5823_51D5_4D47_B100_5B47C1E6BCB9_.wvu.PrintArea" localSheetId="58" hidden="1">'74,75'!$A$1:$G$67</definedName>
    <definedName name="Z_F67F5823_51D5_4D47_B100_5B47C1E6BCB9_.wvu.PrintArea" localSheetId="59" hidden="1">'76,77'!$A$1:$I$57</definedName>
    <definedName name="Z_F67F5823_51D5_4D47_B100_5B47C1E6BCB9_.wvu.PrintArea" localSheetId="60" hidden="1">'78,79'!$A$1:$I$52</definedName>
    <definedName name="Z_F67F5823_51D5_4D47_B100_5B47C1E6BCB9_.wvu.PrintArea" localSheetId="6" hidden="1">'8'!$A$1:$H$59</definedName>
    <definedName name="Z_F67F5823_51D5_4D47_B100_5B47C1E6BCB9_.wvu.PrintArea" localSheetId="61" hidden="1">'80'!$C$1:$G$53</definedName>
    <definedName name="Z_F67F5823_51D5_4D47_B100_5B47C1E6BCB9_.wvu.PrintArea" localSheetId="62" hidden="1">'81,82,83'!$A$1:$I$87</definedName>
    <definedName name="Z_F67F5823_51D5_4D47_B100_5B47C1E6BCB9_.wvu.PrintArea" localSheetId="63" hidden="1">'84,85'!$A$1:$G$50</definedName>
    <definedName name="Z_F67F5823_51D5_4D47_B100_5B47C1E6BCB9_.wvu.PrintArea" localSheetId="65" hidden="1">'87,88'!$A$1:$I$68</definedName>
    <definedName name="Z_F67F5823_51D5_4D47_B100_5B47C1E6BCB9_.wvu.PrintArea" localSheetId="66" hidden="1">'89,90,91'!$A$1:$I$75</definedName>
    <definedName name="Z_F67F5823_51D5_4D47_B100_5B47C1E6BCB9_.wvu.PrintArea" localSheetId="67" hidden="1">'92,93,94'!$A$1:$I$72</definedName>
    <definedName name="Z_F67F5823_51D5_4D47_B100_5B47C1E6BCB9_.wvu.PrintArea" localSheetId="68" hidden="1">'95'!$A$1:$K$45</definedName>
    <definedName name="Z_F67F5823_51D5_4D47_B100_5B47C1E6BCB9_.wvu.PrintArea" localSheetId="69" hidden="1">'96'!$A$1:$M$53</definedName>
    <definedName name="Z_F67F5823_51D5_4D47_B100_5B47C1E6BCB9_.wvu.PrintArea" localSheetId="70" hidden="1">'97,98'!$A$1:$L$25</definedName>
    <definedName name="Z_F67F5823_51D5_4D47_B100_5B47C1E6BCB9_.wvu.PrintArea" localSheetId="71" hidden="1">'99'!$A$1:$G$83</definedName>
    <definedName name="Z_F67F5823_51D5_4D47_B100_5B47C1E6BCB9_.wvu.PrintArea" localSheetId="7" hidden="1">'9A'!$A$1:$K$56</definedName>
    <definedName name="Z_F67F5823_51D5_4D47_B100_5B47C1E6BCB9_.wvu.PrintArea" localSheetId="8" hidden="1">'9B'!$A$1:$K$50</definedName>
    <definedName name="Z_F67F5823_51D5_4D47_B100_5B47C1E6BCB9_.wvu.Rows" localSheetId="74" hidden="1">'105,106'!#REF!</definedName>
  </definedNames>
  <calcPr calcId="152511"/>
  <customWorkbookViews>
    <customWorkbookView name="cdmosley - Personal View" guid="{F67F5823-51D5-4D47-B100-5B47C1E6BCB9}" mergeInterval="0" personalView="1" maximized="1" xWindow="1" yWindow="1" windowWidth="1280" windowHeight="761" tabRatio="817" activeSheetId="19"/>
    <customWorkbookView name="scorcoran - Personal View" guid="{9014CDA8-C3FC-41E6-A045-DAEFC55B82B1}" mergeInterval="0" personalView="1" maximized="1" xWindow="1" yWindow="1" windowWidth="1024" windowHeight="543" tabRatio="817" activeSheetId="63"/>
  </customWorkbookViews>
</workbook>
</file>

<file path=xl/calcChain.xml><?xml version="1.0" encoding="utf-8"?>
<calcChain xmlns="http://schemas.openxmlformats.org/spreadsheetml/2006/main">
  <c r="I13" i="34" l="1"/>
  <c r="I14" i="34"/>
  <c r="I15" i="34"/>
  <c r="I16" i="34"/>
  <c r="I20" i="34"/>
  <c r="I21" i="34"/>
  <c r="I22" i="34"/>
  <c r="I23" i="34"/>
  <c r="I24" i="34"/>
  <c r="I25" i="34"/>
  <c r="I26" i="34"/>
  <c r="I27" i="34"/>
  <c r="I28" i="34"/>
  <c r="I29" i="34"/>
  <c r="I30" i="34"/>
  <c r="P54" i="1"/>
  <c r="F30" i="72" l="1"/>
  <c r="F28" i="72"/>
  <c r="F29" i="72"/>
  <c r="D28" i="72"/>
  <c r="D29" i="72"/>
  <c r="D30" i="72"/>
  <c r="H18" i="61" l="1"/>
  <c r="I19" i="61" s="1"/>
  <c r="I18" i="61"/>
  <c r="G37" i="64" l="1"/>
  <c r="J19" i="73" l="1"/>
  <c r="J31" i="73"/>
  <c r="J30" i="73"/>
  <c r="J29" i="73"/>
  <c r="J27" i="73"/>
  <c r="J26" i="73"/>
  <c r="J25" i="73"/>
  <c r="J23" i="73"/>
  <c r="J22" i="73"/>
  <c r="J21" i="73"/>
  <c r="J18" i="73"/>
  <c r="J17" i="73"/>
  <c r="G30" i="73"/>
  <c r="G31" i="73"/>
  <c r="G29" i="73"/>
  <c r="F30" i="73"/>
  <c r="F31" i="73"/>
  <c r="F29" i="73"/>
  <c r="D31" i="73"/>
  <c r="D30" i="73"/>
  <c r="D29" i="73"/>
  <c r="D25" i="73"/>
  <c r="F26" i="72"/>
  <c r="F25" i="72"/>
  <c r="F22" i="72"/>
  <c r="F21" i="72"/>
  <c r="F24" i="72"/>
  <c r="F20" i="72"/>
  <c r="F18" i="72"/>
  <c r="F17" i="72"/>
  <c r="F16" i="72"/>
  <c r="H17" i="71"/>
  <c r="H34" i="71" s="1"/>
  <c r="B37" i="64" l="1"/>
  <c r="C37" i="64"/>
  <c r="D37" i="64"/>
  <c r="E37" i="64"/>
  <c r="F37" i="64"/>
  <c r="K12" i="55" l="1"/>
  <c r="M12" i="55"/>
  <c r="K13" i="55"/>
  <c r="M13" i="55"/>
  <c r="K14" i="55"/>
  <c r="M14" i="55"/>
  <c r="K15" i="55"/>
  <c r="M15" i="55"/>
  <c r="K16" i="55"/>
  <c r="M16" i="55"/>
  <c r="K17" i="55"/>
  <c r="M17" i="55"/>
  <c r="K18" i="55"/>
  <c r="M18" i="55"/>
  <c r="K19" i="55"/>
  <c r="M19" i="55"/>
  <c r="K20" i="55"/>
  <c r="M20" i="55"/>
  <c r="K21" i="55"/>
  <c r="M21" i="55"/>
  <c r="K22" i="55"/>
  <c r="M22" i="55"/>
  <c r="K23" i="55"/>
  <c r="M23" i="55"/>
  <c r="K24" i="55"/>
  <c r="M24" i="55"/>
  <c r="K25" i="55"/>
  <c r="M25" i="55"/>
  <c r="M11" i="55"/>
  <c r="K11" i="55"/>
  <c r="C43" i="54" l="1"/>
  <c r="D43" i="54"/>
  <c r="E43" i="54"/>
  <c r="F43" i="54"/>
  <c r="G43" i="54"/>
  <c r="H43" i="54"/>
  <c r="I43" i="54"/>
  <c r="B43" i="54"/>
  <c r="E80" i="64" l="1"/>
  <c r="F80" i="64"/>
  <c r="G80" i="64"/>
  <c r="D80" i="64"/>
  <c r="E79" i="64"/>
  <c r="F79" i="64"/>
  <c r="G79" i="64"/>
  <c r="D79" i="64"/>
  <c r="C79" i="64"/>
  <c r="I42" i="61" l="1"/>
  <c r="I46" i="21" l="1"/>
  <c r="I43" i="21"/>
  <c r="I40" i="21"/>
  <c r="I37" i="21"/>
  <c r="I33" i="21"/>
  <c r="I30" i="21"/>
  <c r="I27" i="21"/>
  <c r="I23" i="21"/>
  <c r="I20" i="21"/>
  <c r="I16" i="21"/>
  <c r="I13" i="21"/>
  <c r="I49" i="21"/>
  <c r="C29" i="34"/>
  <c r="D29" i="34"/>
  <c r="E29" i="34"/>
  <c r="F29" i="34"/>
  <c r="G29" i="34"/>
  <c r="C13" i="34"/>
  <c r="D13" i="34"/>
  <c r="E13" i="34"/>
  <c r="F13" i="34"/>
  <c r="G13" i="34"/>
  <c r="C14" i="34"/>
  <c r="D14" i="34"/>
  <c r="E14" i="34"/>
  <c r="F14" i="34"/>
  <c r="G14" i="34"/>
  <c r="C15" i="34"/>
  <c r="D15" i="34"/>
  <c r="E15" i="34"/>
  <c r="F15" i="34"/>
  <c r="G15" i="34"/>
  <c r="C16" i="34"/>
  <c r="D16" i="34"/>
  <c r="E16" i="34"/>
  <c r="F16" i="34"/>
  <c r="G16" i="34"/>
  <c r="C18" i="34"/>
  <c r="D18" i="34"/>
  <c r="E18" i="34"/>
  <c r="F18" i="34"/>
  <c r="G18" i="34"/>
  <c r="C20" i="34"/>
  <c r="D20" i="34"/>
  <c r="E20" i="34"/>
  <c r="F20" i="34"/>
  <c r="G20" i="34"/>
  <c r="C21" i="34"/>
  <c r="D21" i="34"/>
  <c r="E21" i="34"/>
  <c r="F21" i="34"/>
  <c r="G21" i="34"/>
  <c r="C22" i="34"/>
  <c r="D22" i="34"/>
  <c r="E22" i="34"/>
  <c r="F22" i="34"/>
  <c r="G22" i="34"/>
  <c r="C23" i="34"/>
  <c r="D23" i="34"/>
  <c r="E23" i="34"/>
  <c r="F23" i="34"/>
  <c r="G23" i="34"/>
  <c r="C24" i="34"/>
  <c r="D24" i="34"/>
  <c r="E24" i="34"/>
  <c r="F24" i="34"/>
  <c r="G24" i="34"/>
  <c r="C25" i="34"/>
  <c r="D25" i="34"/>
  <c r="E25" i="34"/>
  <c r="F25" i="34"/>
  <c r="G25" i="34"/>
  <c r="C26" i="34"/>
  <c r="D26" i="34"/>
  <c r="E26" i="34"/>
  <c r="F26" i="34"/>
  <c r="G26" i="34"/>
  <c r="C27" i="34"/>
  <c r="D27" i="34"/>
  <c r="E27" i="34"/>
  <c r="F27" i="34"/>
  <c r="G27" i="34"/>
  <c r="C28" i="34"/>
  <c r="D28" i="34"/>
  <c r="E28" i="34"/>
  <c r="F28" i="34"/>
  <c r="G28" i="34"/>
  <c r="C30" i="34"/>
  <c r="D30" i="34"/>
  <c r="E30" i="34"/>
  <c r="F30" i="34"/>
  <c r="G30" i="34"/>
  <c r="B29" i="34"/>
  <c r="B30" i="34" l="1"/>
  <c r="B28" i="34"/>
  <c r="B27" i="34"/>
  <c r="B26" i="34"/>
  <c r="B25" i="34"/>
  <c r="B24" i="34"/>
  <c r="B23" i="34"/>
  <c r="B22" i="34"/>
  <c r="B21" i="34"/>
  <c r="B20" i="34"/>
  <c r="B18" i="34"/>
  <c r="B16" i="34"/>
  <c r="B15" i="34"/>
  <c r="B14" i="34"/>
  <c r="B13" i="34"/>
  <c r="F11" i="34"/>
  <c r="G11" i="34"/>
  <c r="E11" i="34"/>
  <c r="D11" i="34"/>
  <c r="C11" i="34"/>
  <c r="B11" i="34"/>
  <c r="D33" i="33" l="1"/>
  <c r="E33" i="33"/>
  <c r="F33" i="33"/>
  <c r="G33" i="33"/>
  <c r="C33" i="33"/>
  <c r="D15" i="33"/>
  <c r="E15" i="33"/>
  <c r="F15" i="33"/>
  <c r="G15" i="33"/>
  <c r="C15" i="33"/>
  <c r="D12" i="33"/>
  <c r="E12" i="33"/>
  <c r="F12" i="33"/>
  <c r="G12" i="33"/>
  <c r="C12" i="33"/>
  <c r="F58" i="51" l="1"/>
  <c r="G58" i="51"/>
  <c r="H58" i="51"/>
  <c r="I58" i="51"/>
  <c r="E58" i="51"/>
  <c r="D58" i="51"/>
  <c r="I14" i="51"/>
  <c r="I15" i="51"/>
  <c r="I16" i="51"/>
  <c r="I17" i="51"/>
  <c r="I18" i="51"/>
  <c r="I19" i="51"/>
  <c r="I20" i="51"/>
  <c r="I21" i="51"/>
  <c r="I22" i="51"/>
  <c r="I23" i="51"/>
  <c r="I24" i="51"/>
  <c r="I25" i="51"/>
  <c r="I26" i="51"/>
  <c r="I27" i="51"/>
  <c r="I28" i="51"/>
  <c r="G14" i="51"/>
  <c r="G15" i="51"/>
  <c r="G16" i="51"/>
  <c r="G17" i="51"/>
  <c r="G18" i="51"/>
  <c r="G19" i="51"/>
  <c r="G20" i="51"/>
  <c r="G21" i="51"/>
  <c r="G22" i="51"/>
  <c r="G23" i="51"/>
  <c r="G24" i="51"/>
  <c r="G25" i="51"/>
  <c r="G26" i="51"/>
  <c r="G27" i="51"/>
  <c r="G28" i="51"/>
  <c r="E14" i="51"/>
  <c r="E15" i="51"/>
  <c r="E16" i="51"/>
  <c r="E17" i="51"/>
  <c r="E18" i="51"/>
  <c r="E19" i="51"/>
  <c r="E20" i="51"/>
  <c r="E21" i="51"/>
  <c r="E22" i="51"/>
  <c r="E23" i="51"/>
  <c r="E24" i="51"/>
  <c r="E25" i="51"/>
  <c r="E26" i="51"/>
  <c r="E27" i="51"/>
  <c r="E28" i="51"/>
  <c r="I13" i="51"/>
  <c r="G13" i="51"/>
  <c r="E13" i="51"/>
  <c r="C14" i="51"/>
  <c r="C15" i="51"/>
  <c r="C16" i="51"/>
  <c r="C17" i="51"/>
  <c r="C18" i="51"/>
  <c r="C19" i="51"/>
  <c r="C20" i="51"/>
  <c r="C21" i="51"/>
  <c r="C22" i="51"/>
  <c r="C23" i="51"/>
  <c r="C24" i="51"/>
  <c r="C25" i="51"/>
  <c r="C26" i="51"/>
  <c r="C27" i="51"/>
  <c r="C28" i="51"/>
  <c r="C13" i="51"/>
  <c r="D16" i="48"/>
  <c r="E16" i="48"/>
  <c r="F16" i="48"/>
  <c r="G16" i="48"/>
  <c r="H16" i="48"/>
  <c r="I16" i="48"/>
  <c r="J16" i="48"/>
  <c r="C16" i="48"/>
  <c r="B16" i="48"/>
  <c r="D29" i="47"/>
  <c r="E29" i="47"/>
  <c r="F29" i="47"/>
  <c r="G29" i="47"/>
  <c r="H29" i="47"/>
  <c r="I29" i="47"/>
  <c r="J29" i="47"/>
  <c r="C29" i="47"/>
  <c r="B29" i="47"/>
  <c r="D22" i="47"/>
  <c r="E22" i="47"/>
  <c r="F22" i="47"/>
  <c r="G22" i="47"/>
  <c r="H22" i="47"/>
  <c r="I22" i="47"/>
  <c r="J22" i="47"/>
  <c r="C22" i="47"/>
  <c r="B22" i="47"/>
  <c r="D14" i="47"/>
  <c r="E14" i="47"/>
  <c r="F14" i="47"/>
  <c r="G14" i="47"/>
  <c r="H14" i="47"/>
  <c r="I14" i="47"/>
  <c r="J14" i="47"/>
  <c r="C14" i="47"/>
  <c r="B14" i="47"/>
  <c r="J72" i="43" l="1"/>
  <c r="G72" i="43"/>
  <c r="C72" i="43"/>
  <c r="F72" i="43"/>
  <c r="C48" i="80" l="1"/>
  <c r="D48" i="80"/>
  <c r="B48" i="80"/>
  <c r="E44" i="92"/>
  <c r="E35" i="77" l="1"/>
  <c r="E42" i="77" s="1"/>
  <c r="E46" i="77" s="1"/>
  <c r="E50" i="77" s="1"/>
  <c r="D35" i="77"/>
  <c r="D42" i="77" s="1"/>
  <c r="E28" i="77"/>
  <c r="E18" i="77"/>
  <c r="E15" i="77"/>
  <c r="D46" i="77" l="1"/>
  <c r="D50" i="77" s="1"/>
  <c r="D43" i="77"/>
  <c r="E43" i="77"/>
  <c r="G58" i="68"/>
  <c r="F58" i="68"/>
  <c r="G50" i="68"/>
  <c r="F50" i="68"/>
  <c r="G42" i="68"/>
  <c r="F42" i="68"/>
  <c r="G31" i="68"/>
  <c r="F31" i="68"/>
  <c r="G20" i="68"/>
  <c r="F20" i="68"/>
  <c r="C42" i="68"/>
  <c r="D42" i="68"/>
  <c r="E42" i="68"/>
  <c r="B42" i="68"/>
  <c r="E51" i="77" l="1"/>
  <c r="D51" i="77"/>
  <c r="F17" i="66"/>
  <c r="G12" i="64" l="1"/>
  <c r="K43" i="62"/>
  <c r="K42" i="62"/>
  <c r="H22" i="59" l="1"/>
  <c r="F40" i="89"/>
  <c r="F39" i="89"/>
  <c r="F38" i="89"/>
  <c r="F33" i="89"/>
  <c r="F28" i="89"/>
  <c r="F23" i="89"/>
  <c r="F18" i="89"/>
  <c r="F13" i="89"/>
  <c r="F73" i="56" l="1"/>
  <c r="K53" i="50" l="1"/>
  <c r="K50" i="50"/>
  <c r="K45" i="50"/>
  <c r="J53" i="50"/>
  <c r="J50" i="50"/>
  <c r="J45" i="50"/>
  <c r="K24" i="50" l="1"/>
  <c r="K23" i="50"/>
  <c r="H24" i="50" l="1"/>
  <c r="G24" i="50"/>
  <c r="E24" i="50"/>
  <c r="D24" i="50"/>
  <c r="J53" i="48"/>
  <c r="J45" i="48"/>
  <c r="J42" i="48"/>
  <c r="C60" i="46"/>
  <c r="C29" i="46"/>
  <c r="M14" i="45"/>
  <c r="C22" i="44"/>
  <c r="D22" i="44"/>
  <c r="E22" i="44"/>
  <c r="B22" i="44"/>
  <c r="H47" i="39" l="1"/>
  <c r="E45" i="39"/>
  <c r="D45" i="39"/>
  <c r="F45" i="39"/>
  <c r="G45" i="39"/>
  <c r="D47" i="39"/>
  <c r="E47" i="39"/>
  <c r="F47" i="39"/>
  <c r="G47" i="39"/>
  <c r="C47" i="39"/>
  <c r="C45" i="39"/>
  <c r="H36" i="39"/>
  <c r="G18" i="39"/>
  <c r="J34" i="43"/>
  <c r="J35" i="43"/>
  <c r="J36" i="43"/>
  <c r="J37" i="43"/>
  <c r="J38" i="43"/>
  <c r="J39" i="43"/>
  <c r="J40" i="43"/>
  <c r="J33" i="43"/>
  <c r="J19" i="43"/>
  <c r="J18" i="43"/>
  <c r="J17" i="43"/>
  <c r="J16" i="43"/>
  <c r="J15" i="43"/>
  <c r="J14" i="43"/>
  <c r="J13" i="43"/>
  <c r="J12" i="43"/>
  <c r="C74" i="42"/>
  <c r="D74" i="42"/>
  <c r="E74" i="42"/>
  <c r="F74" i="42"/>
  <c r="C75" i="42"/>
  <c r="D75" i="42"/>
  <c r="E75" i="42"/>
  <c r="F75" i="42"/>
  <c r="C76" i="42"/>
  <c r="D76" i="42"/>
  <c r="E76" i="42"/>
  <c r="F76" i="42"/>
  <c r="B76" i="42"/>
  <c r="B75" i="42"/>
  <c r="B74" i="42"/>
  <c r="H45" i="39" l="1"/>
  <c r="H62" i="94"/>
  <c r="I62" i="94"/>
  <c r="J62" i="94"/>
  <c r="K62" i="94"/>
  <c r="C59" i="94"/>
  <c r="D59" i="94"/>
  <c r="E59" i="94"/>
  <c r="F59" i="94"/>
  <c r="G59" i="94"/>
  <c r="H59" i="94"/>
  <c r="I59" i="94"/>
  <c r="J59" i="94"/>
  <c r="K59" i="94"/>
  <c r="B21" i="41"/>
  <c r="C21" i="41"/>
  <c r="D21" i="41"/>
  <c r="E21" i="41"/>
  <c r="F21" i="41"/>
  <c r="G21" i="41"/>
  <c r="H21" i="41"/>
  <c r="I21" i="41"/>
  <c r="J21" i="41"/>
  <c r="B59" i="41"/>
  <c r="C59" i="41"/>
  <c r="D59" i="41"/>
  <c r="E59" i="41"/>
  <c r="F59" i="41"/>
  <c r="G59" i="41"/>
  <c r="H59" i="41"/>
  <c r="I59" i="41"/>
  <c r="J59" i="41"/>
  <c r="C26" i="94"/>
  <c r="D26" i="94"/>
  <c r="E26" i="94"/>
  <c r="F26" i="94"/>
  <c r="G26" i="94"/>
  <c r="H26" i="94"/>
  <c r="I26" i="94"/>
  <c r="J26" i="94"/>
  <c r="J29" i="94" l="1"/>
  <c r="K29" i="94"/>
  <c r="K26" i="94"/>
  <c r="K65" i="41"/>
  <c r="K62" i="41"/>
  <c r="K59" i="41"/>
  <c r="K24" i="41"/>
  <c r="K21" i="41"/>
  <c r="K62" i="40"/>
  <c r="H62" i="40"/>
  <c r="E62" i="40"/>
  <c r="K31" i="40"/>
  <c r="H31" i="40"/>
  <c r="E31" i="40"/>
  <c r="L48" i="38" l="1"/>
  <c r="L47" i="38"/>
  <c r="I48" i="38"/>
  <c r="I47" i="38"/>
  <c r="F48" i="38"/>
  <c r="F47" i="38"/>
  <c r="C48" i="38"/>
  <c r="C47" i="38"/>
  <c r="L26" i="38"/>
  <c r="L25" i="38"/>
  <c r="I26" i="38"/>
  <c r="I25" i="38"/>
  <c r="F26" i="38"/>
  <c r="F25" i="38"/>
  <c r="C26" i="38"/>
  <c r="C25" i="38"/>
  <c r="L48" i="37"/>
  <c r="I48" i="37"/>
  <c r="F48" i="37"/>
  <c r="C48" i="37"/>
  <c r="L26" i="37"/>
  <c r="I26" i="37"/>
  <c r="F26" i="37"/>
  <c r="C26" i="37"/>
  <c r="L48" i="36"/>
  <c r="I48" i="36"/>
  <c r="F48" i="36"/>
  <c r="C48" i="36"/>
  <c r="L26" i="36"/>
  <c r="I26" i="36"/>
  <c r="F26" i="36"/>
  <c r="C26" i="36"/>
  <c r="G37" i="35"/>
  <c r="E37" i="35"/>
  <c r="C37" i="35"/>
  <c r="G54" i="32"/>
  <c r="J54" i="32"/>
  <c r="D54" i="32"/>
  <c r="I15" i="32"/>
  <c r="I16" i="32"/>
  <c r="I17" i="32"/>
  <c r="I18" i="32"/>
  <c r="I19" i="32"/>
  <c r="I14" i="32"/>
  <c r="D46" i="83" l="1"/>
  <c r="E46" i="83"/>
  <c r="F46" i="83"/>
  <c r="G46" i="83"/>
  <c r="C46" i="83"/>
  <c r="D46" i="28"/>
  <c r="E46" i="28"/>
  <c r="F46" i="28"/>
  <c r="G46" i="28"/>
  <c r="C46" i="28"/>
  <c r="D52" i="27"/>
  <c r="D50" i="27"/>
  <c r="D49" i="27"/>
  <c r="D48" i="27"/>
  <c r="D47" i="27"/>
  <c r="D43" i="27"/>
  <c r="D33" i="27"/>
  <c r="D26" i="27"/>
  <c r="D21" i="27"/>
  <c r="D13" i="27"/>
  <c r="I36" i="26"/>
  <c r="I37" i="26"/>
  <c r="I39" i="26"/>
  <c r="I40" i="26"/>
  <c r="I42" i="26"/>
  <c r="I43" i="26"/>
  <c r="I45" i="26"/>
  <c r="I47" i="26"/>
  <c r="I34" i="26"/>
  <c r="G36" i="26"/>
  <c r="G37" i="26"/>
  <c r="G39" i="26"/>
  <c r="G40" i="26"/>
  <c r="G42" i="26"/>
  <c r="G43" i="26"/>
  <c r="G45" i="26"/>
  <c r="G47" i="26"/>
  <c r="G34" i="26"/>
  <c r="E36" i="26"/>
  <c r="E37" i="26"/>
  <c r="E39" i="26"/>
  <c r="E40" i="26"/>
  <c r="E42" i="26"/>
  <c r="E43" i="26"/>
  <c r="E45" i="26"/>
  <c r="E47" i="26"/>
  <c r="E34" i="26"/>
  <c r="C36" i="26"/>
  <c r="C37" i="26"/>
  <c r="C39" i="26"/>
  <c r="C40" i="26"/>
  <c r="C42" i="26"/>
  <c r="C43" i="26"/>
  <c r="C45" i="26"/>
  <c r="C47" i="26"/>
  <c r="C34" i="26"/>
  <c r="I15" i="26"/>
  <c r="I16" i="26"/>
  <c r="I18" i="26"/>
  <c r="I19" i="26"/>
  <c r="I21" i="26"/>
  <c r="I22" i="26"/>
  <c r="I24" i="26"/>
  <c r="I26" i="26"/>
  <c r="I13" i="26"/>
  <c r="G15" i="26"/>
  <c r="G16" i="26"/>
  <c r="G18" i="26"/>
  <c r="G19" i="26"/>
  <c r="G21" i="26"/>
  <c r="G22" i="26"/>
  <c r="G24" i="26"/>
  <c r="G26" i="26"/>
  <c r="G13" i="26"/>
  <c r="E15" i="26"/>
  <c r="E16" i="26"/>
  <c r="E18" i="26"/>
  <c r="E19" i="26"/>
  <c r="E21" i="26"/>
  <c r="E22" i="26"/>
  <c r="E24" i="26"/>
  <c r="E26" i="26"/>
  <c r="E13" i="26"/>
  <c r="C26" i="26"/>
  <c r="C24" i="26"/>
  <c r="C22" i="26"/>
  <c r="C21" i="26"/>
  <c r="C19" i="26"/>
  <c r="C18" i="26"/>
  <c r="C16" i="26"/>
  <c r="C15" i="26"/>
  <c r="C13" i="26"/>
  <c r="C54" i="25"/>
  <c r="C51" i="25"/>
  <c r="C52" i="25"/>
  <c r="C50" i="25"/>
  <c r="C48" i="25"/>
  <c r="C47" i="25"/>
  <c r="I25" i="25"/>
  <c r="I26" i="25" s="1"/>
  <c r="I23" i="25"/>
  <c r="I17" i="25"/>
  <c r="I13" i="25"/>
  <c r="I40" i="24"/>
  <c r="I21" i="24"/>
  <c r="D70" i="22"/>
  <c r="E70" i="22"/>
  <c r="F70" i="22"/>
  <c r="G70" i="22"/>
  <c r="H70" i="22"/>
  <c r="I70" i="22"/>
  <c r="J70" i="22"/>
  <c r="K70" i="22"/>
  <c r="C70" i="22"/>
  <c r="N10" i="4" l="1"/>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16" i="5"/>
  <c r="P33" i="2" l="1"/>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32" i="2"/>
  <c r="P53" i="1"/>
  <c r="P55" i="1"/>
  <c r="P56" i="1"/>
  <c r="P57" i="1"/>
  <c r="P58" i="1"/>
  <c r="P59" i="1"/>
  <c r="P60" i="1"/>
  <c r="P61" i="1"/>
  <c r="P62" i="1"/>
  <c r="P63" i="1"/>
  <c r="P64" i="1"/>
  <c r="P65" i="1"/>
  <c r="P52" i="1"/>
</calcChain>
</file>

<file path=xl/sharedStrings.xml><?xml version="1.0" encoding="utf-8"?>
<sst xmlns="http://schemas.openxmlformats.org/spreadsheetml/2006/main" count="4997" uniqueCount="2655">
  <si>
    <t>Fiscal Year</t>
  </si>
  <si>
    <t>TABLE 7</t>
  </si>
  <si>
    <t>KINGS</t>
  </si>
  <si>
    <t>QUEENS</t>
  </si>
  <si>
    <t>PRINCE</t>
  </si>
  <si>
    <t xml:space="preserve">  Age 0 - 14</t>
  </si>
  <si>
    <t xml:space="preserve">  Age 15 - 44</t>
  </si>
  <si>
    <t xml:space="preserve">  Age 45 - 64</t>
  </si>
  <si>
    <t xml:space="preserve">  Age 65 and over</t>
  </si>
  <si>
    <t xml:space="preserve">  MALES, Total</t>
  </si>
  <si>
    <t xml:space="preserve">  FEMALES, Total</t>
  </si>
  <si>
    <t>Taxable returns (number)</t>
  </si>
  <si>
    <t>Poultry and egg production</t>
  </si>
  <si>
    <t>Unclassified</t>
  </si>
  <si>
    <t>GRAND TOTAL</t>
  </si>
  <si>
    <t>Growth rate</t>
  </si>
  <si>
    <t>Trades, Transport and Equipment Operators</t>
  </si>
  <si>
    <t>STATISTICAL REGION</t>
  </si>
  <si>
    <t>($'000s)</t>
  </si>
  <si>
    <t>Beneficiaries</t>
  </si>
  <si>
    <t>Average</t>
  </si>
  <si>
    <t>Number of</t>
  </si>
  <si>
    <t>TABLE 13</t>
  </si>
  <si>
    <t xml:space="preserve">   Value of machinery and equipment</t>
  </si>
  <si>
    <t xml:space="preserve">      Children aged 18+ and at least one under 18 years</t>
  </si>
  <si>
    <t xml:space="preserve">      All children under 18 years:                </t>
  </si>
  <si>
    <t>TOTAL FINAL EXPENDITURES</t>
  </si>
  <si>
    <t xml:space="preserve">   Provincial and Territorial Governments</t>
  </si>
  <si>
    <t>TABLE 51</t>
  </si>
  <si>
    <t>(PERCENT)</t>
  </si>
  <si>
    <t>TABLE 52</t>
  </si>
  <si>
    <t xml:space="preserve">     $100,000 and over</t>
  </si>
  <si>
    <t>Autos and</t>
  </si>
  <si>
    <t>Pick-up trucks</t>
  </si>
  <si>
    <t>vehicles</t>
  </si>
  <si>
    <t>Buses</t>
  </si>
  <si>
    <t xml:space="preserve">   Area owned (acres)</t>
  </si>
  <si>
    <t>Auditor General's Office</t>
  </si>
  <si>
    <t>Liquor Control Commission</t>
  </si>
  <si>
    <t>CIVIL SERVICE ESTABLISHMENTS</t>
  </si>
  <si>
    <t>Insurance and Real Estate Agency Operators;</t>
  </si>
  <si>
    <t>Recreational and Business Services Operators;</t>
  </si>
  <si>
    <t>other Services Operators and Business Proprietors)</t>
  </si>
  <si>
    <t>TOTAL INVESTMENT</t>
  </si>
  <si>
    <t>(includes: Investors and Property Owners)</t>
  </si>
  <si>
    <t>Salesmen</t>
  </si>
  <si>
    <t>Pensioners</t>
  </si>
  <si>
    <t>TABLE 78</t>
  </si>
  <si>
    <t>TABLE 79</t>
  </si>
  <si>
    <t>All returns (number)</t>
  </si>
  <si>
    <t>Average income ($)</t>
  </si>
  <si>
    <t>TABLE 32</t>
  </si>
  <si>
    <t>Total occupied private dwellings:</t>
  </si>
  <si>
    <t xml:space="preserve">CONSOLIDATED STATEMENT OF OPERATIONS </t>
  </si>
  <si>
    <t>Council of Atlantic Premiers</t>
  </si>
  <si>
    <t xml:space="preserve">  Total</t>
  </si>
  <si>
    <t>2008-09</t>
  </si>
  <si>
    <t>Information and Cultural Industries</t>
  </si>
  <si>
    <t>Professional, Scientific, and Technical</t>
  </si>
  <si>
    <t xml:space="preserve">         Hillsborough Hospital</t>
  </si>
  <si>
    <t>Sickness</t>
  </si>
  <si>
    <t xml:space="preserve">           All children under 6 years                </t>
  </si>
  <si>
    <t xml:space="preserve">           All children 6-14 years                   </t>
  </si>
  <si>
    <t xml:space="preserve">           All children 15-17 years                  </t>
  </si>
  <si>
    <t xml:space="preserve">           Children under 6 years and 6-14 years     </t>
  </si>
  <si>
    <t xml:space="preserve">     Lobster</t>
  </si>
  <si>
    <t xml:space="preserve">     Other</t>
  </si>
  <si>
    <t xml:space="preserve">     Single-detached houses</t>
  </si>
  <si>
    <t xml:space="preserve">     Apartment building, five or more floors</t>
  </si>
  <si>
    <t xml:space="preserve">     Apartment buildings, less than 5 floors</t>
  </si>
  <si>
    <t xml:space="preserve">     Movable dwellings</t>
  </si>
  <si>
    <t>Gifts of money and contributions</t>
  </si>
  <si>
    <t xml:space="preserve">   P.E.I. Energy Corporation</t>
  </si>
  <si>
    <r>
      <t xml:space="preserve">Firm power from other provinces: </t>
    </r>
    <r>
      <rPr>
        <vertAlign val="superscript"/>
        <sz val="11"/>
        <rFont val="Arial"/>
        <family val="2"/>
      </rPr>
      <t>(1)</t>
    </r>
  </si>
  <si>
    <t>TABLE 77</t>
  </si>
  <si>
    <t>Bachelor units</t>
  </si>
  <si>
    <t>One bedroom units</t>
  </si>
  <si>
    <t>Two bedroom units</t>
  </si>
  <si>
    <t xml:space="preserve">    Food manufacturing</t>
  </si>
  <si>
    <t>Fabricated metal products industries</t>
  </si>
  <si>
    <t xml:space="preserve">     Annual change (%)</t>
  </si>
  <si>
    <t>All-Items</t>
  </si>
  <si>
    <t>Oysters</t>
  </si>
  <si>
    <t>TABLE 54</t>
  </si>
  <si>
    <t>O'Leary</t>
  </si>
  <si>
    <t>CANADA AND PROVINCES</t>
  </si>
  <si>
    <t xml:space="preserve">   University degree:</t>
  </si>
  <si>
    <t>Rate</t>
  </si>
  <si>
    <t>(%)</t>
  </si>
  <si>
    <t>2003/2005</t>
  </si>
  <si>
    <t>2004/2006</t>
  </si>
  <si>
    <t>2005/2007</t>
  </si>
  <si>
    <t>Note: Life expectancy calculated using 3 years of data.</t>
  </si>
  <si>
    <t>Pulpwood and pulp chips</t>
  </si>
  <si>
    <t>Veneer and OSB</t>
  </si>
  <si>
    <t>TOTAL INDUSTRIAL WOOD</t>
  </si>
  <si>
    <t>Groundfish</t>
  </si>
  <si>
    <t>Weight</t>
  </si>
  <si>
    <t>Value</t>
  </si>
  <si>
    <t>lbs.</t>
  </si>
  <si>
    <t>$</t>
  </si>
  <si>
    <t>Cod</t>
  </si>
  <si>
    <t>Hake</t>
  </si>
  <si>
    <t>Herring</t>
  </si>
  <si>
    <t>Mackerel</t>
  </si>
  <si>
    <t>Smelts</t>
  </si>
  <si>
    <t>Lobster</t>
  </si>
  <si>
    <t>Clyde River</t>
  </si>
  <si>
    <t>Crapaud</t>
  </si>
  <si>
    <t>Georgetown</t>
  </si>
  <si>
    <t>Hunter River</t>
  </si>
  <si>
    <t>Kensington</t>
  </si>
  <si>
    <t>Kings Royalty</t>
  </si>
  <si>
    <t>Kinkora</t>
  </si>
  <si>
    <t>Linkletter</t>
  </si>
  <si>
    <t>Meadowbank</t>
  </si>
  <si>
    <t>Miltonvale Park</t>
  </si>
  <si>
    <t>Miminegash</t>
  </si>
  <si>
    <t>Miscouche</t>
  </si>
  <si>
    <t>Montague</t>
  </si>
  <si>
    <t>Morell</t>
  </si>
  <si>
    <t>Mount Stewart</t>
  </si>
  <si>
    <t>Non-farm Population</t>
  </si>
  <si>
    <t>r:  revised data</t>
  </si>
  <si>
    <t>TABLE 15</t>
  </si>
  <si>
    <t>TABLE 61</t>
  </si>
  <si>
    <t>NB</t>
  </si>
  <si>
    <t>QC</t>
  </si>
  <si>
    <t>ON</t>
  </si>
  <si>
    <t>MB</t>
  </si>
  <si>
    <t>SK</t>
  </si>
  <si>
    <t>AB</t>
  </si>
  <si>
    <t>BC</t>
  </si>
  <si>
    <t>Canada</t>
  </si>
  <si>
    <t>Québec</t>
  </si>
  <si>
    <t xml:space="preserve">  Force</t>
  </si>
  <si>
    <t>15+ years</t>
  </si>
  <si>
    <t>Total Criminal Code (excluding traffic)</t>
  </si>
  <si>
    <t>Violent Crime</t>
  </si>
  <si>
    <t xml:space="preserve">   Homicide</t>
  </si>
  <si>
    <t xml:space="preserve">   Attempted Murder</t>
  </si>
  <si>
    <t xml:space="preserve">   Robbery</t>
  </si>
  <si>
    <t xml:space="preserve">   Sexual Assualt</t>
  </si>
  <si>
    <t xml:space="preserve">      Level 1</t>
  </si>
  <si>
    <t xml:space="preserve">      Weapon</t>
  </si>
  <si>
    <t xml:space="preserve">      Aggravated</t>
  </si>
  <si>
    <t xml:space="preserve">   Other Sexual Offenses</t>
  </si>
  <si>
    <t xml:space="preserve">   Assault</t>
  </si>
  <si>
    <t xml:space="preserve">   Other Assaults</t>
  </si>
  <si>
    <t xml:space="preserve">   Abduction</t>
  </si>
  <si>
    <t>Property Crime</t>
  </si>
  <si>
    <t xml:space="preserve">   Breaking and Entering</t>
  </si>
  <si>
    <t xml:space="preserve">   Motor Vehicle Theft</t>
  </si>
  <si>
    <t xml:space="preserve">   Theft Over $5,000</t>
  </si>
  <si>
    <t xml:space="preserve">   Theft Under $5,000</t>
  </si>
  <si>
    <t>Other Criminal Code Offenses</t>
  </si>
  <si>
    <t xml:space="preserve">   Mischief</t>
  </si>
  <si>
    <t xml:space="preserve">   Counterfeiting Currency</t>
  </si>
  <si>
    <t xml:space="preserve">   Disturbing the Peace</t>
  </si>
  <si>
    <t xml:space="preserve">   Prostitution</t>
  </si>
  <si>
    <t xml:space="preserve">   Arson</t>
  </si>
  <si>
    <t xml:space="preserve">   Other Criminal Code (not listed above)</t>
  </si>
  <si>
    <t xml:space="preserve">      Weapon/Causing Bodily Harm</t>
  </si>
  <si>
    <t xml:space="preserve">   Forcible Confinement/Kidnapping</t>
  </si>
  <si>
    <t>ACTUAL INCIDENTS</t>
  </si>
  <si>
    <t>Note: Note that for some minor offences, such as disturb the peace, police services may clear these offences under a municipal by-law or provincial statute offence rather than under the Criminal Code.</t>
  </si>
  <si>
    <t>INTERNATIONAL EXPORTS FROM PRINCE EDWARD ISLAND</t>
  </si>
  <si>
    <t>United States</t>
  </si>
  <si>
    <t>Japan</t>
  </si>
  <si>
    <t>Other countries</t>
  </si>
  <si>
    <t>TABLE 35</t>
  </si>
  <si>
    <t>($ '000s)</t>
  </si>
  <si>
    <t>Residential</t>
  </si>
  <si>
    <t>Industrial</t>
  </si>
  <si>
    <t>Commercial</t>
  </si>
  <si>
    <t>Proprietors and Other Financial Businesses;</t>
  </si>
  <si>
    <t>Government</t>
  </si>
  <si>
    <t>p:  preliminary data</t>
  </si>
  <si>
    <t xml:space="preserve">      Provincial Correctional Center</t>
  </si>
  <si>
    <t xml:space="preserve">      Prince County Correctional Center</t>
  </si>
  <si>
    <t xml:space="preserve">      PEI Youth Center</t>
  </si>
  <si>
    <t>TABLE 111</t>
  </si>
  <si>
    <t xml:space="preserve">      Japanese</t>
  </si>
  <si>
    <t xml:space="preserve">     Miscellaneous expenditures</t>
  </si>
  <si>
    <t>Insurance payments and pension contributions</t>
  </si>
  <si>
    <t xml:space="preserve">AVERAGE MONTHLY NUMBER OF BENEFICIARIES RECEIVING </t>
  </si>
  <si>
    <t>MANUFACTURING INDUSTRIES, UNADJUSTED</t>
  </si>
  <si>
    <t>Account</t>
  </si>
  <si>
    <t>(THOUSAND CUBIC METERS)</t>
  </si>
  <si>
    <t>(MILLIONS)</t>
  </si>
  <si>
    <t>TWELVE MONTH AVERAGE OF RESIDENTIAL COST</t>
  </si>
  <si>
    <t>July and August</t>
  </si>
  <si>
    <t>MUSSELS</t>
  </si>
  <si>
    <t>/ Seeded Acre</t>
  </si>
  <si>
    <t>Farm Value</t>
  </si>
  <si>
    <t>Manufacturing:</t>
  </si>
  <si>
    <t>Education services</t>
  </si>
  <si>
    <t>Frozen Food Manufacturing</t>
  </si>
  <si>
    <t xml:space="preserve">  4. International imports</t>
  </si>
  <si>
    <t>Total Net Income</t>
  </si>
  <si>
    <t>Farm Cash Receipts</t>
  </si>
  <si>
    <t>TABLE 55</t>
  </si>
  <si>
    <t>TABLE 56</t>
  </si>
  <si>
    <t>TABLE 75</t>
  </si>
  <si>
    <t>Fruits</t>
  </si>
  <si>
    <t>Total Crops</t>
  </si>
  <si>
    <t>Cattle and calves</t>
  </si>
  <si>
    <t>Total number of private households:</t>
  </si>
  <si>
    <t xml:space="preserve">   PER CAPITA *</t>
  </si>
  <si>
    <t>Total Cash Receipts</t>
  </si>
  <si>
    <t>Area in census farms</t>
  </si>
  <si>
    <t xml:space="preserve"> Urban centre:</t>
  </si>
  <si>
    <t xml:space="preserve"> St. John's, NL</t>
  </si>
  <si>
    <t xml:space="preserve"> Charlottetown, PE</t>
  </si>
  <si>
    <t xml:space="preserve"> Halifax, NS</t>
  </si>
  <si>
    <t xml:space="preserve"> Saint John, NB</t>
  </si>
  <si>
    <t xml:space="preserve"> Quebec City, QC</t>
  </si>
  <si>
    <t xml:space="preserve"> Montreal, QC</t>
  </si>
  <si>
    <t xml:space="preserve"> Ottawa, ON</t>
  </si>
  <si>
    <t xml:space="preserve"> Toronto, ON</t>
  </si>
  <si>
    <t xml:space="preserve"> Winnipeg, MB</t>
  </si>
  <si>
    <t xml:space="preserve"> Regina, SK</t>
  </si>
  <si>
    <t xml:space="preserve"> Saskatoon, SK</t>
  </si>
  <si>
    <t xml:space="preserve"> Edmonton, AB</t>
  </si>
  <si>
    <t xml:space="preserve"> Calgary, AB</t>
  </si>
  <si>
    <t xml:space="preserve"> Vancouver, BC</t>
  </si>
  <si>
    <t xml:space="preserve"> Victoria, BC</t>
  </si>
  <si>
    <t xml:space="preserve"> Whitehorse, YK</t>
  </si>
  <si>
    <t xml:space="preserve"> Yellowknife, NT</t>
  </si>
  <si>
    <t>Prostate cancer</t>
  </si>
  <si>
    <t>3 persons</t>
  </si>
  <si>
    <t>4 persons</t>
  </si>
  <si>
    <t>1 person</t>
  </si>
  <si>
    <t>5 persons</t>
  </si>
  <si>
    <r>
      <t xml:space="preserve">Practising nurses </t>
    </r>
    <r>
      <rPr>
        <vertAlign val="superscript"/>
        <sz val="11"/>
        <rFont val="Arial"/>
        <family val="2"/>
      </rPr>
      <t>(2)</t>
    </r>
  </si>
  <si>
    <t xml:space="preserve"> Management</t>
  </si>
  <si>
    <t xml:space="preserve">    Annual change (%)</t>
  </si>
  <si>
    <t xml:space="preserve"> Business, Finance and Administration</t>
  </si>
  <si>
    <t xml:space="preserve"> Natural &amp; Applied Science and </t>
  </si>
  <si>
    <t xml:space="preserve"> Health</t>
  </si>
  <si>
    <t xml:space="preserve"> Art, Culture, Sport and Recreation</t>
  </si>
  <si>
    <t xml:space="preserve"> Sales and Service</t>
  </si>
  <si>
    <t xml:space="preserve"> Trades, Transport and Equipment </t>
  </si>
  <si>
    <t xml:space="preserve"> Primary Industry</t>
  </si>
  <si>
    <t>SELECTED COMMODITIES</t>
  </si>
  <si>
    <t xml:space="preserve">NUMBER OF RESIDENTIAL BUILDING PERMITS </t>
  </si>
  <si>
    <t xml:space="preserve">  9. Deaths and condemnations</t>
  </si>
  <si>
    <t xml:space="preserve">  8. International exports</t>
  </si>
  <si>
    <t xml:space="preserve">  7. Interprovincial exports</t>
  </si>
  <si>
    <t xml:space="preserve">  6. Slaughter</t>
  </si>
  <si>
    <t xml:space="preserve">  5. Total Supply (1+2+3+4)</t>
  </si>
  <si>
    <r>
      <t>Note:   1 kWh = Watt hour x 10</t>
    </r>
    <r>
      <rPr>
        <vertAlign val="superscript"/>
        <sz val="11"/>
        <rFont val="Arial"/>
        <family val="2"/>
      </rPr>
      <t>3</t>
    </r>
  </si>
  <si>
    <t>TABLE 21</t>
  </si>
  <si>
    <t>($ MILLIONS)</t>
  </si>
  <si>
    <t>TABLE 22</t>
  </si>
  <si>
    <t xml:space="preserve">   Cattle and calves</t>
  </si>
  <si>
    <t xml:space="preserve">   Hogs</t>
  </si>
  <si>
    <t xml:space="preserve">   Poultry</t>
  </si>
  <si>
    <t xml:space="preserve">   Eggs</t>
  </si>
  <si>
    <t xml:space="preserve">   Dairy</t>
  </si>
  <si>
    <t>Income in kind</t>
  </si>
  <si>
    <t>Realized Gross Income</t>
  </si>
  <si>
    <t>Operating/depreciation charges</t>
  </si>
  <si>
    <t>Realized Net Income</t>
  </si>
  <si>
    <t>Value of Inventory changes</t>
  </si>
  <si>
    <t xml:space="preserve">    PRINCE COUNTY</t>
  </si>
  <si>
    <t xml:space="preserve">   QUEENS COUNTY</t>
  </si>
  <si>
    <t xml:space="preserve">   KINGS COUNTY</t>
  </si>
  <si>
    <t>P.E.I. Self-Insurance and Risk Management Fund</t>
  </si>
  <si>
    <t>French Language School Board</t>
  </si>
  <si>
    <t>Note: Totals may not equal the sum of the components due to rounding.</t>
  </si>
  <si>
    <t xml:space="preserve">    Exports to other countries:</t>
  </si>
  <si>
    <t xml:space="preserve">x : Suppressed to meet the confidentiality requirements of the Statistics Act </t>
  </si>
  <si>
    <t>Total P.E.I.</t>
  </si>
  <si>
    <t>Note: Data for this table is based on a stratified random sample of individual tax returns.</t>
  </si>
  <si>
    <t xml:space="preserve">Note:  The data provided above is on a crop year basis, i.e. the potatoes produced in one year are marketed over two </t>
  </si>
  <si>
    <t xml:space="preserve">           successive calendar years.</t>
  </si>
  <si>
    <t xml:space="preserve"> Greenhouse, nursery and floriculture</t>
  </si>
  <si>
    <t>Percent*</t>
  </si>
  <si>
    <t>* Percentage of Total Population 12 and over</t>
  </si>
  <si>
    <t>PEI Aquaculture and Fisheries Research Initiative</t>
  </si>
  <si>
    <t xml:space="preserve">            duplexes, apartments proper, and dwellings over, or at the back of, a store or other non-residential structure.</t>
  </si>
  <si>
    <t xml:space="preserve">           classified credit sources.</t>
  </si>
  <si>
    <t xml:space="preserve">      Portuguese</t>
  </si>
  <si>
    <t xml:space="preserve">      Serbian</t>
  </si>
  <si>
    <t xml:space="preserve">      Spanish</t>
  </si>
  <si>
    <t xml:space="preserve">      Jewish</t>
  </si>
  <si>
    <t>Arts, Entertainment and Recreation</t>
  </si>
  <si>
    <t xml:space="preserve">        Public (manors)</t>
  </si>
  <si>
    <t>TABLE 92</t>
  </si>
  <si>
    <t>TABLE 80</t>
  </si>
  <si>
    <t>(CUBIC METERS)</t>
  </si>
  <si>
    <t>TABLE 81</t>
  </si>
  <si>
    <t>($ PER MONTH)</t>
  </si>
  <si>
    <t>TABLE 82</t>
  </si>
  <si>
    <t>TABLE 10</t>
  </si>
  <si>
    <t xml:space="preserve">     Agriculture</t>
  </si>
  <si>
    <t xml:space="preserve">     Utilities</t>
  </si>
  <si>
    <t xml:space="preserve">     Construction</t>
  </si>
  <si>
    <t xml:space="preserve">     Manufacturing</t>
  </si>
  <si>
    <t xml:space="preserve">     Trade</t>
  </si>
  <si>
    <t xml:space="preserve">     Transportation and Warehousing</t>
  </si>
  <si>
    <t xml:space="preserve">     Health Care and Social Assistance</t>
  </si>
  <si>
    <t xml:space="preserve">     Information, Culture and Recreation</t>
  </si>
  <si>
    <t xml:space="preserve">     Accommodation and Food Services</t>
  </si>
  <si>
    <t xml:space="preserve">     Public Administration</t>
  </si>
  <si>
    <t xml:space="preserve">     Finance, Insurance &amp; Real Estate</t>
  </si>
  <si>
    <t>CLASSIFIED BY LENDER, PRINCE EDWARD ISLAND</t>
  </si>
  <si>
    <t>TABLE 57</t>
  </si>
  <si>
    <t>TABLE 58</t>
  </si>
  <si>
    <t>Table/seed potato shipments:</t>
  </si>
  <si>
    <r>
      <t xml:space="preserve">Scotchfort </t>
    </r>
    <r>
      <rPr>
        <vertAlign val="superscript"/>
        <sz val="11"/>
        <rFont val="Arial"/>
        <family val="2"/>
      </rPr>
      <t>(1)</t>
    </r>
  </si>
  <si>
    <r>
      <t xml:space="preserve">Lennox Island </t>
    </r>
    <r>
      <rPr>
        <vertAlign val="superscript"/>
        <sz val="11"/>
        <rFont val="Arial"/>
        <family val="2"/>
      </rPr>
      <t>(1)</t>
    </r>
  </si>
  <si>
    <t xml:space="preserve">     Apartment, duplex</t>
  </si>
  <si>
    <t xml:space="preserve">     Semi-detached houses</t>
  </si>
  <si>
    <t xml:space="preserve">     Row houses</t>
  </si>
  <si>
    <t>Note: Per capita data based on revised GDP and population estimates.</t>
  </si>
  <si>
    <t>Motorcycles</t>
  </si>
  <si>
    <t>and bicycles</t>
  </si>
  <si>
    <t>Passengers</t>
  </si>
  <si>
    <r>
      <t xml:space="preserve">   All other land </t>
    </r>
    <r>
      <rPr>
        <i/>
        <vertAlign val="superscript"/>
        <sz val="9"/>
        <rFont val="Arial"/>
        <family val="2"/>
      </rPr>
      <t>(1)</t>
    </r>
  </si>
  <si>
    <t>CENSUS FAMILIES: LONE PARENT FAMILIES BY SIZE AND STRUCTURE</t>
  </si>
  <si>
    <t>CANADA</t>
  </si>
  <si>
    <t>Note: Data cover the period January to December.</t>
  </si>
  <si>
    <t xml:space="preserve"> New Brunswick</t>
  </si>
  <si>
    <t xml:space="preserve"> Quebec</t>
  </si>
  <si>
    <t xml:space="preserve"> Ontario</t>
  </si>
  <si>
    <t xml:space="preserve"> Manitoba</t>
  </si>
  <si>
    <t xml:space="preserve"> Saskatchewan</t>
  </si>
  <si>
    <t xml:space="preserve"> Alberta</t>
  </si>
  <si>
    <t xml:space="preserve"> British Columbia</t>
  </si>
  <si>
    <t xml:space="preserve"> Yukon</t>
  </si>
  <si>
    <t xml:space="preserve"> Northwest Territories</t>
  </si>
  <si>
    <t xml:space="preserve"> Nunavut</t>
  </si>
  <si>
    <t xml:space="preserve"> CANADA</t>
  </si>
  <si>
    <t>Charlottetown</t>
  </si>
  <si>
    <t>AIR PASSENGERS TO AND FROM</t>
  </si>
  <si>
    <t>TABLE 45</t>
  </si>
  <si>
    <t>Total farm population</t>
  </si>
  <si>
    <r>
      <t xml:space="preserve">Resort Municipality </t>
    </r>
    <r>
      <rPr>
        <vertAlign val="superscript"/>
        <sz val="11"/>
        <rFont val="Arial"/>
        <family val="2"/>
      </rPr>
      <t>(2)</t>
    </r>
  </si>
  <si>
    <r>
      <t xml:space="preserve">Rocky Point </t>
    </r>
    <r>
      <rPr>
        <vertAlign val="superscript"/>
        <sz val="11"/>
        <rFont val="Arial"/>
        <family val="2"/>
      </rPr>
      <t>(1)</t>
    </r>
  </si>
  <si>
    <t xml:space="preserve">Note: All ferry data presented in this table represent return trips. </t>
  </si>
  <si>
    <t xml:space="preserve">      with written agreement</t>
  </si>
  <si>
    <t xml:space="preserve">      without written agreement</t>
  </si>
  <si>
    <t>CANADA BY PROVINCE</t>
  </si>
  <si>
    <t>Employment</t>
  </si>
  <si>
    <t>Pop.</t>
  </si>
  <si>
    <t>15 years +</t>
  </si>
  <si>
    <t>MALES</t>
  </si>
  <si>
    <t>FEMALES</t>
  </si>
  <si>
    <t>Not in</t>
  </si>
  <si>
    <t>Force</t>
  </si>
  <si>
    <t>Total income ($ millions)</t>
  </si>
  <si>
    <t xml:space="preserve">           persons of working age (15-64).</t>
  </si>
  <si>
    <t>Note 1: Native reserves</t>
  </si>
  <si>
    <t>CENSUS FAMILIES</t>
  </si>
  <si>
    <r>
      <t xml:space="preserve">Estimated population </t>
    </r>
    <r>
      <rPr>
        <vertAlign val="superscript"/>
        <sz val="11"/>
        <rFont val="Arial"/>
        <family val="2"/>
      </rPr>
      <t>(r)</t>
    </r>
    <r>
      <rPr>
        <sz val="11"/>
        <rFont val="Arial"/>
        <family val="2"/>
      </rPr>
      <t xml:space="preserve">    ('000s)</t>
    </r>
  </si>
  <si>
    <t>Apartments and others</t>
  </si>
  <si>
    <t>TOTAL STARTS</t>
  </si>
  <si>
    <t>Net capability within province:</t>
  </si>
  <si>
    <t>TOTAL FEDERAL/PROVINCIAL REVENUE</t>
  </si>
  <si>
    <t>Cost ($)</t>
  </si>
  <si>
    <t>TOTAL REVENUE RECEIVED</t>
  </si>
  <si>
    <t>Taxes:</t>
  </si>
  <si>
    <t xml:space="preserve">     Sales Tax</t>
  </si>
  <si>
    <t xml:space="preserve">     Real Property Tax</t>
  </si>
  <si>
    <t xml:space="preserve">     Personal Income Tax</t>
  </si>
  <si>
    <t xml:space="preserve">     Corporate Income Tax</t>
  </si>
  <si>
    <t>PERCENTAGE DISTRIBUTION</t>
  </si>
  <si>
    <t>Goods-producing industries:</t>
  </si>
  <si>
    <t xml:space="preserve">     $  30,000 - $39,999</t>
  </si>
  <si>
    <t>Services-providing sector</t>
  </si>
  <si>
    <t>Age Group</t>
  </si>
  <si>
    <t>Total</t>
  </si>
  <si>
    <t>10-14</t>
  </si>
  <si>
    <t>15-19</t>
  </si>
  <si>
    <t>20-24</t>
  </si>
  <si>
    <t>25-29</t>
  </si>
  <si>
    <t>30-34</t>
  </si>
  <si>
    <t>35-39</t>
  </si>
  <si>
    <t>40-44</t>
  </si>
  <si>
    <t>45-49</t>
  </si>
  <si>
    <t>50-54</t>
  </si>
  <si>
    <t>55-59</t>
  </si>
  <si>
    <t>60-64</t>
  </si>
  <si>
    <t>65-69</t>
  </si>
  <si>
    <t>70-74</t>
  </si>
  <si>
    <t>75-79</t>
  </si>
  <si>
    <t>80-84</t>
  </si>
  <si>
    <t>85-89</t>
  </si>
  <si>
    <t>TABLE 6</t>
  </si>
  <si>
    <t>Abrams Village</t>
  </si>
  <si>
    <t>Average Yield</t>
  </si>
  <si>
    <t>TABLE 49</t>
  </si>
  <si>
    <t>Note 1: Automobiles and trucks are included.</t>
  </si>
  <si>
    <r>
      <t xml:space="preserve">Note 2: </t>
    </r>
    <r>
      <rPr>
        <i/>
        <sz val="11"/>
        <rFont val="Arial"/>
        <family val="2"/>
      </rPr>
      <t>Livestock and poultry</t>
    </r>
    <r>
      <rPr>
        <sz val="11"/>
        <rFont val="Arial"/>
        <family val="2"/>
      </rPr>
      <t xml:space="preserve"> includes the value of animal and fur farms.</t>
    </r>
  </si>
  <si>
    <t>Crop Insurance payments</t>
  </si>
  <si>
    <t>PROVINCE OF PRINCE EDWARD ISLAND REVENUE</t>
  </si>
  <si>
    <t>GOVERNMENT OF CANADA</t>
  </si>
  <si>
    <r>
      <t xml:space="preserve">EDUCATION </t>
    </r>
    <r>
      <rPr>
        <b/>
        <vertAlign val="superscript"/>
        <sz val="12"/>
        <rFont val="Arial"/>
        <family val="2"/>
      </rPr>
      <t>(1)</t>
    </r>
  </si>
  <si>
    <t>Health Care and Social Assistance</t>
  </si>
  <si>
    <t>Other services (except Public Administration)</t>
  </si>
  <si>
    <t>Investment</t>
  </si>
  <si>
    <t>&amp; Institutional</t>
  </si>
  <si>
    <t>Classified</t>
  </si>
  <si>
    <t>Employees</t>
  </si>
  <si>
    <t xml:space="preserve">   Charlottetown plant</t>
  </si>
  <si>
    <t xml:space="preserve">   Lepreau participation</t>
  </si>
  <si>
    <t xml:space="preserve">   Dalhousie participation</t>
  </si>
  <si>
    <t>Intra-prov.</t>
  </si>
  <si>
    <t>Residual</t>
  </si>
  <si>
    <t>Interprov.</t>
  </si>
  <si>
    <t>p: preliminary data</t>
  </si>
  <si>
    <r>
      <t>Total Dependency Ratio</t>
    </r>
    <r>
      <rPr>
        <b/>
        <sz val="12"/>
        <rFont val="Arial"/>
        <family val="2"/>
      </rPr>
      <t>:</t>
    </r>
  </si>
  <si>
    <t>Totals may not equal the sum of the components due to random rounding.</t>
  </si>
  <si>
    <t>REGULAR EMPLOYMENT INSURANCE BENEFITS, BY OCCUPATION</t>
  </si>
  <si>
    <t xml:space="preserve"> OCCUPATION:</t>
  </si>
  <si>
    <t xml:space="preserve">  3. Interprovincial imports</t>
  </si>
  <si>
    <t xml:space="preserve">  2. Animals born</t>
  </si>
  <si>
    <t>Other income:</t>
  </si>
  <si>
    <t xml:space="preserve">     Other income</t>
  </si>
  <si>
    <t xml:space="preserve">     Government Business Enterprises</t>
  </si>
  <si>
    <t>Investment Income</t>
  </si>
  <si>
    <t>PROVINCE OF PRINCE EDWARD ISLAND ORDINARY EXPENDITURES</t>
  </si>
  <si>
    <t>DEPARTMENTS AND AGENCIES</t>
  </si>
  <si>
    <t>Harvested</t>
  </si>
  <si>
    <t xml:space="preserve">     PER CAPITA *</t>
  </si>
  <si>
    <t>SPECIES</t>
  </si>
  <si>
    <t>Industry:</t>
  </si>
  <si>
    <t>INDUSTRY</t>
  </si>
  <si>
    <t>To Prince Edward Island</t>
  </si>
  <si>
    <t>From Prince Edward Island</t>
  </si>
  <si>
    <t>Total number of passengers</t>
  </si>
  <si>
    <t>Taxed gasoline sales</t>
  </si>
  <si>
    <t>Tax-exempt gasoline sales</t>
  </si>
  <si>
    <t>Total gasoline sales</t>
  </si>
  <si>
    <t>BY SELECTED CAUSE OF DEATH AND SEX, CANADA</t>
  </si>
  <si>
    <r>
      <t xml:space="preserve">Note 1: </t>
    </r>
    <r>
      <rPr>
        <i/>
        <sz val="11"/>
        <rFont val="Arial"/>
        <family val="2"/>
      </rPr>
      <t>All other land</t>
    </r>
    <r>
      <rPr>
        <sz val="11"/>
        <rFont val="Arial"/>
        <family val="2"/>
      </rPr>
      <t xml:space="preserve"> includes Christmas tree area.</t>
    </r>
  </si>
  <si>
    <t xml:space="preserve"> -- nil   x: confidential data</t>
  </si>
  <si>
    <t>2002=100</t>
  </si>
  <si>
    <t xml:space="preserve">               </t>
  </si>
  <si>
    <t>TABLE 43</t>
  </si>
  <si>
    <t>Chartered Banks</t>
  </si>
  <si>
    <t>Federal Government Agencies</t>
  </si>
  <si>
    <t>PRINCE EDWARD ISLAND</t>
  </si>
  <si>
    <t>Capital Expenditure by Industry</t>
  </si>
  <si>
    <t>AVERAGE RETAIL PRICE FOR REGULAR GASOLINE (CENTS)</t>
  </si>
  <si>
    <t>AVERAGE RETAIL PRICE FOR HOUSEHOLD HEATING FUEL (CENTS)</t>
  </si>
  <si>
    <t xml:space="preserve"> With children:</t>
  </si>
  <si>
    <t xml:space="preserve"> With no children</t>
  </si>
  <si>
    <t>CENSUS FAMILIES BY STRUCTURE AND AGE GROUPS OF CHILDREN</t>
  </si>
  <si>
    <t xml:space="preserve"> Lone-parent families</t>
  </si>
  <si>
    <t xml:space="preserve"> Total families</t>
  </si>
  <si>
    <t>v25745072,v25745073,v25745074,v25745075,v25745076,v25745077,v25745078,v25745044,v25745045,v25745046,v25745047,v25745048,v25745049,v25745050</t>
  </si>
  <si>
    <t>Supermarkets</t>
  </si>
  <si>
    <t>Agriculture, Forestry, Fishing and Hunting:</t>
  </si>
  <si>
    <t xml:space="preserve">   Fish products industry</t>
  </si>
  <si>
    <t xml:space="preserve">    0-4</t>
  </si>
  <si>
    <t xml:space="preserve">    5-9</t>
  </si>
  <si>
    <t xml:space="preserve">   90+</t>
  </si>
  <si>
    <t xml:space="preserve">  0-14</t>
  </si>
  <si>
    <t xml:space="preserve">   65+</t>
  </si>
  <si>
    <t>Average tax ($)</t>
  </si>
  <si>
    <t>July</t>
  </si>
  <si>
    <r>
      <t xml:space="preserve">Notes: </t>
    </r>
    <r>
      <rPr>
        <i/>
        <sz val="11"/>
        <rFont val="Arial"/>
        <family val="2"/>
      </rPr>
      <t>Private Individuals and Others</t>
    </r>
    <r>
      <rPr>
        <sz val="11"/>
        <rFont val="Arial"/>
        <family val="2"/>
      </rPr>
      <t xml:space="preserve"> includes credit owed to: supply and finance companies, dealers, stores, private individuals and other un-</t>
    </r>
  </si>
  <si>
    <t>Three bedroom units</t>
  </si>
  <si>
    <t xml:space="preserve">          Local government</t>
  </si>
  <si>
    <t xml:space="preserve">         Imports of goods from other provinces</t>
  </si>
  <si>
    <t xml:space="preserve">         Imports of services from other provinces</t>
  </si>
  <si>
    <t>Accommodation, food/beverage services</t>
  </si>
  <si>
    <t>($ Millions)</t>
  </si>
  <si>
    <t>TABLE 46</t>
  </si>
  <si>
    <t xml:space="preserve">     $  40,000 - $49,999</t>
  </si>
  <si>
    <t xml:space="preserve">     $  50,000 - $59,999</t>
  </si>
  <si>
    <t xml:space="preserve">          Federal government</t>
  </si>
  <si>
    <t>Advance Payment Programs</t>
  </si>
  <si>
    <t>Total Repair expenditures</t>
  </si>
  <si>
    <r>
      <t xml:space="preserve">ALL RETURNS </t>
    </r>
    <r>
      <rPr>
        <b/>
        <vertAlign val="superscript"/>
        <sz val="12"/>
        <rFont val="Arial"/>
        <family val="2"/>
      </rPr>
      <t>(1)</t>
    </r>
  </si>
  <si>
    <t>$'000s</t>
  </si>
  <si>
    <t>Taxable</t>
  </si>
  <si>
    <t>Operating</t>
  </si>
  <si>
    <t xml:space="preserve">   PER SERVICE</t>
  </si>
  <si>
    <t>CENSUS FARM DATA BY GROSS RECEIPTS CLASS</t>
  </si>
  <si>
    <t>Total Value of</t>
  </si>
  <si>
    <t>Farms</t>
  </si>
  <si>
    <t>%</t>
  </si>
  <si>
    <t>$100,000 - $249,999</t>
  </si>
  <si>
    <t>Total number of farms</t>
  </si>
  <si>
    <t>TABLE 47</t>
  </si>
  <si>
    <t xml:space="preserve">     Forestry and Fishing</t>
  </si>
  <si>
    <t xml:space="preserve"> Newfoundland</t>
  </si>
  <si>
    <t xml:space="preserve"> Prince Edward Island</t>
  </si>
  <si>
    <t>Other operating revenue</t>
  </si>
  <si>
    <t>Total operating revenue</t>
  </si>
  <si>
    <t>Change in inventory value, goods</t>
  </si>
  <si>
    <t>Gross output</t>
  </si>
  <si>
    <t>Total of product inputs</t>
  </si>
  <si>
    <t>Gross value added (factor cost)</t>
  </si>
  <si>
    <t>v25745079,v25745080,v25745081,v25745082,v25745083,v25745084,v25745085,v25745051,v25745052,v25745053,v25745054,v25745055,v25745056,v25745057</t>
  </si>
  <si>
    <t>Lot 64</t>
  </si>
  <si>
    <t>Lot 65</t>
  </si>
  <si>
    <t>Lot 66</t>
  </si>
  <si>
    <t>CURRENCY EXCHANGE RATE</t>
  </si>
  <si>
    <t>(Grade 7-12)</t>
  </si>
  <si>
    <t xml:space="preserve">      Iraqi</t>
  </si>
  <si>
    <t xml:space="preserve">      Afghan</t>
  </si>
  <si>
    <t>TABLE 53</t>
  </si>
  <si>
    <t>Total Index</t>
  </si>
  <si>
    <t xml:space="preserve">Total crops </t>
  </si>
  <si>
    <t>Total Livestock</t>
  </si>
  <si>
    <t xml:space="preserve">   Grains</t>
  </si>
  <si>
    <t xml:space="preserve">   Fruit</t>
  </si>
  <si>
    <t xml:space="preserve">   Value of livestock and poultry</t>
  </si>
  <si>
    <t>TOTAL CAPABILITY</t>
  </si>
  <si>
    <t>In-province</t>
  </si>
  <si>
    <t>r: revised data   p: preliminary data   x: confidential data   -- :   nil</t>
  </si>
  <si>
    <t xml:space="preserve">      English</t>
  </si>
  <si>
    <t xml:space="preserve">      Irish</t>
  </si>
  <si>
    <t>Professional, Scientific and Technical services</t>
  </si>
  <si>
    <t>Information and Cultural industries</t>
  </si>
  <si>
    <t>Transportation and Warehousing</t>
  </si>
  <si>
    <t>Public Administration</t>
  </si>
  <si>
    <t>Finance and Insurance</t>
  </si>
  <si>
    <t>TABLE 88</t>
  </si>
  <si>
    <t>TABLE 42</t>
  </si>
  <si>
    <t>TABLE 40</t>
  </si>
  <si>
    <t>Potatoes</t>
  </si>
  <si>
    <t>REPAIR EXPENDITURES</t>
  </si>
  <si>
    <t xml:space="preserve">         Exports of services to other provinces</t>
  </si>
  <si>
    <t>Note 2: Data include the value of land and buildings on rented property.</t>
  </si>
  <si>
    <t>Note 1: Farms operated by institutions, community pastures, etc.</t>
  </si>
  <si>
    <t xml:space="preserve"> Nova Scotia</t>
  </si>
  <si>
    <t>ITEM:</t>
  </si>
  <si>
    <t>Sales of aqua products and services</t>
  </si>
  <si>
    <t>TABLE 105</t>
  </si>
  <si>
    <t>TABLE 106</t>
  </si>
  <si>
    <t>TABLE 107</t>
  </si>
  <si>
    <t>$250,000 and more</t>
  </si>
  <si>
    <t>$50,000 - $99,999</t>
  </si>
  <si>
    <t>$25,000 - $49,999</t>
  </si>
  <si>
    <t>$10,000 - $24,999</t>
  </si>
  <si>
    <r>
      <t xml:space="preserve">Fuelwood </t>
    </r>
    <r>
      <rPr>
        <vertAlign val="superscript"/>
        <sz val="11"/>
        <rFont val="Arial"/>
        <family val="2"/>
      </rPr>
      <t>(r)</t>
    </r>
  </si>
  <si>
    <t>(DOLLARS)</t>
  </si>
  <si>
    <t>(THOUSANDS)</t>
  </si>
  <si>
    <r>
      <t>BY PROVINCE OF ORIGIN</t>
    </r>
    <r>
      <rPr>
        <b/>
        <vertAlign val="superscript"/>
        <sz val="14"/>
        <rFont val="Arial"/>
        <family val="2"/>
      </rPr>
      <t/>
    </r>
  </si>
  <si>
    <t>Interprovincial</t>
  </si>
  <si>
    <t xml:space="preserve">    Imports from other countries:</t>
  </si>
  <si>
    <t>INTERNATIONAL MIGRATION</t>
  </si>
  <si>
    <t>INTER-PROVINCIAL MIGRATION</t>
  </si>
  <si>
    <t>TOTAL SELF-EMPLOYED PROFESSIONALS</t>
  </si>
  <si>
    <t>TABLE 44</t>
  </si>
  <si>
    <t>(acres)</t>
  </si>
  <si>
    <t>(cwt.)</t>
  </si>
  <si>
    <t>( '000 cwts.)</t>
  </si>
  <si>
    <t>Farm price</t>
  </si>
  <si>
    <t>($/cwt.)</t>
  </si>
  <si>
    <t>TRANSPORTATION STATISTICS, PRINCE EDWARD ISLAND</t>
  </si>
  <si>
    <t>Engineers and Architects; Entertainers and</t>
  </si>
  <si>
    <t>Artists; and other Professionals)</t>
  </si>
  <si>
    <t>TOTAL BUSINESS PROPRIETORS</t>
  </si>
  <si>
    <t>Females</t>
  </si>
  <si>
    <t>Goods-producing sector</t>
  </si>
  <si>
    <t>Equalization</t>
  </si>
  <si>
    <t>TOTAL FEDERAL REVENUE</t>
  </si>
  <si>
    <t>(THOUSAND HEAD)</t>
  </si>
  <si>
    <t>Cattle and Calves</t>
  </si>
  <si>
    <t>Sheep and Lambs</t>
  </si>
  <si>
    <t>Other livestock and products</t>
  </si>
  <si>
    <t>Construction; Public Utilities and Transport</t>
  </si>
  <si>
    <t>Operators; Wholesale and Retail Traders;</t>
  </si>
  <si>
    <t>FEDERAL</t>
  </si>
  <si>
    <t xml:space="preserve">   Annual change (%)</t>
  </si>
  <si>
    <t>P.E.I. GDP AT MARKET PRICES</t>
  </si>
  <si>
    <t>CANADA GDP AT MARKET PRICES</t>
  </si>
  <si>
    <t xml:space="preserve">           cut-off is considered in the "other" category.</t>
  </si>
  <si>
    <t>1 cubic meter = 1,000 liters.</t>
  </si>
  <si>
    <t>TABLE 83</t>
  </si>
  <si>
    <t>TABLE 84</t>
  </si>
  <si>
    <t>TABLE 86</t>
  </si>
  <si>
    <t>TABLE 87</t>
  </si>
  <si>
    <t>PROVINCIAL GOVERNMENT</t>
  </si>
  <si>
    <t>Licenses and Permits</t>
  </si>
  <si>
    <t>Fees and Services</t>
  </si>
  <si>
    <t xml:space="preserve">     Transportation and storage</t>
  </si>
  <si>
    <r>
      <t xml:space="preserve">           </t>
    </r>
    <r>
      <rPr>
        <i/>
        <sz val="11"/>
        <rFont val="Arial"/>
        <family val="2"/>
      </rPr>
      <t>Advance Payments Programs</t>
    </r>
    <r>
      <rPr>
        <sz val="11"/>
        <rFont val="Arial"/>
        <family val="2"/>
      </rPr>
      <t xml:space="preserve"> were taken out of the cash receipts estimates from 1971 to date and moved to the debt outstanding series. </t>
    </r>
  </si>
  <si>
    <t xml:space="preserve">           These payments are a type of loan made to farmers since no transaction occurs at the time of the advance. Estimates are derived from</t>
  </si>
  <si>
    <t xml:space="preserve">           data supplied by the Canadian Wheat Board and Agriculture Canada.</t>
  </si>
  <si>
    <t>Wind-generated power:</t>
  </si>
  <si>
    <t>CONTRIBUTIONS TO PERCENT CHANGE</t>
  </si>
  <si>
    <t xml:space="preserve">   Other</t>
  </si>
  <si>
    <t>2008</t>
  </si>
  <si>
    <t>PROV. GDP at market prices</t>
  </si>
  <si>
    <t>Note: the sum of the chained values for each component of an aggregate does not equal the chained value of the aggregate.</t>
  </si>
  <si>
    <t>EMPLOYMENT</t>
  </si>
  <si>
    <t>Summerside</t>
  </si>
  <si>
    <t>Tignish</t>
  </si>
  <si>
    <t>Tyne Valley</t>
  </si>
  <si>
    <t>Union Road</t>
  </si>
  <si>
    <t>Victoria</t>
  </si>
  <si>
    <t>Warren Grove</t>
  </si>
  <si>
    <t>Wellington</t>
  </si>
  <si>
    <t>TABLE 4</t>
  </si>
  <si>
    <t>Immigration</t>
  </si>
  <si>
    <t>In</t>
  </si>
  <si>
    <t>Out</t>
  </si>
  <si>
    <t xml:space="preserve">        Non-farm</t>
  </si>
  <si>
    <t xml:space="preserve">        Farm</t>
  </si>
  <si>
    <t>Business investment in inventories:</t>
  </si>
  <si>
    <t xml:space="preserve"> ALL</t>
  </si>
  <si>
    <r>
      <t xml:space="preserve">Practising physicians </t>
    </r>
    <r>
      <rPr>
        <vertAlign val="superscript"/>
        <sz val="11"/>
        <rFont val="Arial"/>
        <family val="2"/>
      </rPr>
      <t>(1)</t>
    </r>
  </si>
  <si>
    <t>ANNUAL AVERAGES OF MAJOR COMPONENTS</t>
  </si>
  <si>
    <t>Jan. - Dec.</t>
  </si>
  <si>
    <t>Jan. and Feb.</t>
  </si>
  <si>
    <t>UNIVERSITY OF PRINCE EDWARD ISLAND</t>
  </si>
  <si>
    <t>HOLLAND COLLEGE</t>
  </si>
  <si>
    <t>School Year</t>
  </si>
  <si>
    <r>
      <t xml:space="preserve">Source: University of Prince Edward Island,  </t>
    </r>
    <r>
      <rPr>
        <i/>
        <sz val="11"/>
        <rFont val="Arial"/>
        <family val="2"/>
      </rPr>
      <t>Registrar's Office.</t>
    </r>
  </si>
  <si>
    <t xml:space="preserve">   Total finfish</t>
  </si>
  <si>
    <t xml:space="preserve">   Total molluscs</t>
  </si>
  <si>
    <t xml:space="preserve">   Vegetables</t>
  </si>
  <si>
    <t xml:space="preserve">   Potatoes</t>
  </si>
  <si>
    <t>Public Service Commission</t>
  </si>
  <si>
    <t>Year</t>
  </si>
  <si>
    <t>Population</t>
  </si>
  <si>
    <t>Net</t>
  </si>
  <si>
    <t>Migration</t>
  </si>
  <si>
    <t>International</t>
  </si>
  <si>
    <t>ALL RETURNS BY OCCUPATION</t>
  </si>
  <si>
    <t xml:space="preserve">           For those institutions providing data based on fiscal year ending March 31, the debt outstanding at that time is used to represent the debt</t>
  </si>
  <si>
    <t xml:space="preserve">           at December 31 of the previous year.</t>
  </si>
  <si>
    <t>Real estate operator/insurance agents</t>
  </si>
  <si>
    <t>Other stores</t>
  </si>
  <si>
    <r>
      <t xml:space="preserve">      other </t>
    </r>
    <r>
      <rPr>
        <i/>
        <vertAlign val="superscript"/>
        <sz val="9"/>
        <rFont val="Arial"/>
        <family val="2"/>
      </rPr>
      <t>(1)</t>
    </r>
  </si>
  <si>
    <t>TOTAL NUMBER OF FARMS, BY INDUSTRY GROUP</t>
  </si>
  <si>
    <t>Cattle ranching and farming</t>
  </si>
  <si>
    <t>Hog and pig farming</t>
  </si>
  <si>
    <t>Total Farms</t>
  </si>
  <si>
    <t xml:space="preserve">      Frisian</t>
  </si>
  <si>
    <t xml:space="preserve">      German</t>
  </si>
  <si>
    <t xml:space="preserve">      Swiss</t>
  </si>
  <si>
    <t xml:space="preserve">      Belgian</t>
  </si>
  <si>
    <t xml:space="preserve">      Finnish</t>
  </si>
  <si>
    <t xml:space="preserve">      Polish</t>
  </si>
  <si>
    <t xml:space="preserve">      Romanian</t>
  </si>
  <si>
    <t xml:space="preserve">      Russian</t>
  </si>
  <si>
    <t xml:space="preserve">      Ukrainian</t>
  </si>
  <si>
    <t xml:space="preserve">      Bosnian</t>
  </si>
  <si>
    <t xml:space="preserve">      Albanian</t>
  </si>
  <si>
    <t xml:space="preserve">      Bulgarian</t>
  </si>
  <si>
    <t xml:space="preserve">      Croatian</t>
  </si>
  <si>
    <t xml:space="preserve">      Greek</t>
  </si>
  <si>
    <t xml:space="preserve">      Italian</t>
  </si>
  <si>
    <t xml:space="preserve">      Macedonian</t>
  </si>
  <si>
    <t xml:space="preserve">      Maltese</t>
  </si>
  <si>
    <t>Lot 1</t>
  </si>
  <si>
    <t>Lot 2</t>
  </si>
  <si>
    <t>Lot 3</t>
  </si>
  <si>
    <t>Lot 4</t>
  </si>
  <si>
    <t>Lot 5</t>
  </si>
  <si>
    <t>Lot 6</t>
  </si>
  <si>
    <t>Lot 7</t>
  </si>
  <si>
    <t>Lot 8</t>
  </si>
  <si>
    <t>Lot 9</t>
  </si>
  <si>
    <t>Lot 10</t>
  </si>
  <si>
    <t>Lot 11</t>
  </si>
  <si>
    <t>Lot 12</t>
  </si>
  <si>
    <t>Lot 13</t>
  </si>
  <si>
    <t>Lot 14</t>
  </si>
  <si>
    <t>Lot 15</t>
  </si>
  <si>
    <t>Lot 16</t>
  </si>
  <si>
    <t>Lot 17</t>
  </si>
  <si>
    <t>Lot 18</t>
  </si>
  <si>
    <t>Lot 19</t>
  </si>
  <si>
    <t>Lot 20</t>
  </si>
  <si>
    <t>Lot 21</t>
  </si>
  <si>
    <t>Lot 22</t>
  </si>
  <si>
    <t>Lot 23</t>
  </si>
  <si>
    <t>Lot 24</t>
  </si>
  <si>
    <t>Lot 25</t>
  </si>
  <si>
    <t>Lot 26</t>
  </si>
  <si>
    <t>Lot 27</t>
  </si>
  <si>
    <t>Lot 28</t>
  </si>
  <si>
    <t>Lot 29</t>
  </si>
  <si>
    <t>Lot 30</t>
  </si>
  <si>
    <t>Lot 31</t>
  </si>
  <si>
    <t>Lot 33</t>
  </si>
  <si>
    <t>Lot 34</t>
  </si>
  <si>
    <t>Lot 35</t>
  </si>
  <si>
    <t>Lot 36</t>
  </si>
  <si>
    <t>Lot 37</t>
  </si>
  <si>
    <t>Lot 38</t>
  </si>
  <si>
    <t>Lot 39</t>
  </si>
  <si>
    <t>Lot 40</t>
  </si>
  <si>
    <t>Lot 41</t>
  </si>
  <si>
    <t>Lot 42</t>
  </si>
  <si>
    <t>Lot 43</t>
  </si>
  <si>
    <t>Lot 44</t>
  </si>
  <si>
    <t>Lot 45</t>
  </si>
  <si>
    <t>Lot 46</t>
  </si>
  <si>
    <t>Lot 47</t>
  </si>
  <si>
    <t>Lot 48</t>
  </si>
  <si>
    <t>Lot 49</t>
  </si>
  <si>
    <t>Lot 50</t>
  </si>
  <si>
    <t>Lot 51</t>
  </si>
  <si>
    <t>Lot 52</t>
  </si>
  <si>
    <t>Lot 53</t>
  </si>
  <si>
    <t>Lot 54</t>
  </si>
  <si>
    <t>Lot 55</t>
  </si>
  <si>
    <t>Lot 56</t>
  </si>
  <si>
    <t>Lot 57</t>
  </si>
  <si>
    <t>Lot 58</t>
  </si>
  <si>
    <t>Lot 59</t>
  </si>
  <si>
    <t>Lot 60</t>
  </si>
  <si>
    <t>Lot 61</t>
  </si>
  <si>
    <t>Lot 62</t>
  </si>
  <si>
    <t>Lot 63</t>
  </si>
  <si>
    <r>
      <t xml:space="preserve">            as double dwellings, one above the other, are now included with the category </t>
    </r>
    <r>
      <rPr>
        <i/>
        <sz val="9"/>
        <rFont val="Arial"/>
        <family val="2"/>
      </rPr>
      <t>Apartments and others.</t>
    </r>
  </si>
  <si>
    <r>
      <t xml:space="preserve">            are classified under </t>
    </r>
    <r>
      <rPr>
        <i/>
        <sz val="9"/>
        <rFont val="Arial"/>
        <family val="2"/>
      </rPr>
      <t>Apartments and others</t>
    </r>
    <r>
      <rPr>
        <sz val="9"/>
        <rFont val="Arial"/>
        <family val="2"/>
      </rPr>
      <t>.</t>
    </r>
  </si>
  <si>
    <t>Families</t>
  </si>
  <si>
    <t>Individuals</t>
  </si>
  <si>
    <t>Sawlogs</t>
  </si>
  <si>
    <t>Alberton</t>
  </si>
  <si>
    <t>Brackley</t>
  </si>
  <si>
    <t>Cardigan</t>
  </si>
  <si>
    <t>Central Bedeque</t>
  </si>
  <si>
    <t>Offences</t>
  </si>
  <si>
    <t>Net peak load within province</t>
  </si>
  <si>
    <t>TABLE 62</t>
  </si>
  <si>
    <t>Total received from</t>
  </si>
  <si>
    <t>other provinces</t>
  </si>
  <si>
    <t>Net generation on P.E.I.</t>
  </si>
  <si>
    <t>TOTAL SUPPLY</t>
  </si>
  <si>
    <t>TABLE 63</t>
  </si>
  <si>
    <t>TABLE 48</t>
  </si>
  <si>
    <t>TABLE 50</t>
  </si>
  <si>
    <t>Total food industries (including fish products)</t>
  </si>
  <si>
    <t>Dairy products</t>
  </si>
  <si>
    <t>Eggs</t>
  </si>
  <si>
    <t>BY YEAR AND QUARTER, SEASONALLY ADJUSTED</t>
  </si>
  <si>
    <t>Completions</t>
  </si>
  <si>
    <t>Under</t>
  </si>
  <si>
    <t>r: revised data   p: preliminary data     x: confidential data</t>
  </si>
  <si>
    <t>Size of</t>
  </si>
  <si>
    <t>family unit</t>
  </si>
  <si>
    <t>Province</t>
  </si>
  <si>
    <t>Prince Edward Island</t>
  </si>
  <si>
    <r>
      <t xml:space="preserve">CLOTHING </t>
    </r>
    <r>
      <rPr>
        <b/>
        <vertAlign val="superscript"/>
        <sz val="11"/>
        <rFont val="Arial"/>
        <family val="2"/>
      </rPr>
      <t>(1)</t>
    </r>
  </si>
  <si>
    <r>
      <t xml:space="preserve">ENERGY </t>
    </r>
    <r>
      <rPr>
        <b/>
        <vertAlign val="superscript"/>
        <sz val="11"/>
        <rFont val="Arial"/>
        <family val="2"/>
      </rPr>
      <t>(2)</t>
    </r>
  </si>
  <si>
    <t>TABLE 33</t>
  </si>
  <si>
    <t>MEAT PRODUCTS</t>
  </si>
  <si>
    <t>FISH PRODUCTS</t>
  </si>
  <si>
    <t xml:space="preserve">n.a.: data not available     1 cwt = 45.4 kg.   </t>
  </si>
  <si>
    <t xml:space="preserve">   Area rented or leased (acres)</t>
  </si>
  <si>
    <t>Prince</t>
  </si>
  <si>
    <t>(tonnes)</t>
  </si>
  <si>
    <t>FINFISH</t>
  </si>
  <si>
    <t>OYSTERS</t>
  </si>
  <si>
    <t>Single</t>
  </si>
  <si>
    <t>$20,000-$24,999</t>
  </si>
  <si>
    <t>Notes: Totals may not equal the sum of the components due to rounding.</t>
  </si>
  <si>
    <t>* data not calculable</t>
  </si>
  <si>
    <t>Number of owner households in private dwellings</t>
  </si>
  <si>
    <t xml:space="preserve">   High school graduate</t>
  </si>
  <si>
    <t xml:space="preserve">   Some post-secondary</t>
  </si>
  <si>
    <t xml:space="preserve">      Bachelor's degree</t>
  </si>
  <si>
    <t xml:space="preserve">     Professional and personal services</t>
  </si>
  <si>
    <t>August</t>
  </si>
  <si>
    <t>September</t>
  </si>
  <si>
    <t>October</t>
  </si>
  <si>
    <t>November</t>
  </si>
  <si>
    <t>December</t>
  </si>
  <si>
    <t>AVERAGE</t>
  </si>
  <si>
    <t>TABLE 19</t>
  </si>
  <si>
    <t>Construction</t>
  </si>
  <si>
    <t>Transportation and warehousing</t>
  </si>
  <si>
    <t>Sinking Fund Revenue</t>
  </si>
  <si>
    <t>Annual</t>
  </si>
  <si>
    <t>P.E.I. as %</t>
  </si>
  <si>
    <t>*  3-month Treasury Bills</t>
  </si>
  <si>
    <t>Total Economy</t>
  </si>
  <si>
    <t>CHARLOTTETOWN</t>
  </si>
  <si>
    <t xml:space="preserve">         Exports of goods to other countries</t>
  </si>
  <si>
    <t xml:space="preserve">         Exports of services to other countries</t>
  </si>
  <si>
    <t xml:space="preserve">         Exports of goods to other provinces</t>
  </si>
  <si>
    <t xml:space="preserve">   Aeolus P.E.I.</t>
  </si>
  <si>
    <t xml:space="preserve">   Suez N.A - Norway</t>
  </si>
  <si>
    <t xml:space="preserve">   Suez N.A. - West Cape </t>
  </si>
  <si>
    <t xml:space="preserve">   City of Summerside</t>
  </si>
  <si>
    <t>Australia</t>
  </si>
  <si>
    <r>
      <t xml:space="preserve">            </t>
    </r>
    <r>
      <rPr>
        <i/>
        <sz val="9"/>
        <rFont val="Arial"/>
        <family val="2"/>
      </rPr>
      <t>Row housing</t>
    </r>
    <r>
      <rPr>
        <sz val="9"/>
        <rFont val="Arial"/>
        <family val="2"/>
      </rPr>
      <t xml:space="preserve">  comprises single-attached houses in a row of three or more dwellings. Row duplexes are not included in this category, but</t>
    </r>
  </si>
  <si>
    <t xml:space="preserve">r: revised data   --  nil   </t>
  </si>
  <si>
    <t>RESTAURANTS</t>
  </si>
  <si>
    <t>Cottages</t>
  </si>
  <si>
    <t>Apartments &amp;</t>
  </si>
  <si>
    <t>Conversions</t>
  </si>
  <si>
    <t>TABLE 39</t>
  </si>
  <si>
    <t>Starts</t>
  </si>
  <si>
    <t>r: revised data     p: preliminary data</t>
  </si>
  <si>
    <t>Persons in</t>
  </si>
  <si>
    <t>Family Size</t>
  </si>
  <si>
    <t>Families by size</t>
  </si>
  <si>
    <t>TABLE 1</t>
  </si>
  <si>
    <t>Heavy</t>
  </si>
  <si>
    <t>machinery</t>
  </si>
  <si>
    <t>TABLE 67</t>
  </si>
  <si>
    <t>TABLE 90</t>
  </si>
  <si>
    <t xml:space="preserve">           for its family size and urbanization classification is considered a low income family. Any family with income equal to or above the</t>
  </si>
  <si>
    <t>Borden-Carleton</t>
  </si>
  <si>
    <t>Breadalbane</t>
  </si>
  <si>
    <t>Cornwall</t>
  </si>
  <si>
    <t>INCIDENCE OF AFTER-TAX  LOW INCOME CUT-OFFS AMONG</t>
  </si>
  <si>
    <t>Index</t>
  </si>
  <si>
    <t>TOTAL EMPLOYEES</t>
  </si>
  <si>
    <t>Armed Forces; Federal and Provincial Crown</t>
  </si>
  <si>
    <t>Corporations; and Unclassified Employees)</t>
  </si>
  <si>
    <t>(includes: Employees of Businesses and</t>
  </si>
  <si>
    <t>Sheep and goat farming</t>
  </si>
  <si>
    <t>Other animal production</t>
  </si>
  <si>
    <t>Oilseed and grain farming</t>
  </si>
  <si>
    <t>Vegetable and melon farming</t>
  </si>
  <si>
    <t>Fruit and tree-nut farming</t>
  </si>
  <si>
    <t>Other crop farming</t>
  </si>
  <si>
    <t xml:space="preserve">      Lebanese</t>
  </si>
  <si>
    <t xml:space="preserve">      Chinese</t>
  </si>
  <si>
    <t xml:space="preserve">      Filipino</t>
  </si>
  <si>
    <t xml:space="preserve">      Syrian</t>
  </si>
  <si>
    <t>In-migration</t>
  </si>
  <si>
    <t>Out-migration</t>
  </si>
  <si>
    <t>Net migration</t>
  </si>
  <si>
    <t>IN-MIGRATION</t>
  </si>
  <si>
    <t>OUT-MIGRATION</t>
  </si>
  <si>
    <t>TABLE 5A</t>
  </si>
  <si>
    <t>TABLE 5B</t>
  </si>
  <si>
    <t>RESPONSES</t>
  </si>
  <si>
    <t xml:space="preserve"> Ethnic origin</t>
  </si>
  <si>
    <t>Multiple</t>
  </si>
  <si>
    <t xml:space="preserve">      Scottish</t>
  </si>
  <si>
    <t xml:space="preserve">      Welsh</t>
  </si>
  <si>
    <t>Accommodation and Food services</t>
  </si>
  <si>
    <t xml:space="preserve">   Legally-constituted company:</t>
  </si>
  <si>
    <t>DWELLINGS</t>
  </si>
  <si>
    <t>TABLE 14</t>
  </si>
  <si>
    <t>Total expenditure</t>
  </si>
  <si>
    <t>Total current consumption:</t>
  </si>
  <si>
    <t xml:space="preserve">     Food</t>
  </si>
  <si>
    <t xml:space="preserve">     Shelter</t>
  </si>
  <si>
    <t xml:space="preserve">     Household operation</t>
  </si>
  <si>
    <t xml:space="preserve">     Household furnishing and equipment</t>
  </si>
  <si>
    <t xml:space="preserve">     Transportation</t>
  </si>
  <si>
    <t xml:space="preserve">(1) Refers to one-census family households with additional persons and to multiple-census family households, with or without additional persons. In 2001, this category was called 'Multiple-family households' and did not include one-family households with additional persons. </t>
  </si>
  <si>
    <t>Finance, Insurance, Real Estate and Renting</t>
  </si>
  <si>
    <t>SHELTER</t>
  </si>
  <si>
    <t>CHARLOTTETOWN, PRINCE EDWARD ISLAND</t>
  </si>
  <si>
    <t xml:space="preserve">          and marketed in Canada by domestic or foreign-owned companies.</t>
  </si>
  <si>
    <t>Destination</t>
  </si>
  <si>
    <t>Origin</t>
  </si>
  <si>
    <t>NL</t>
  </si>
  <si>
    <t>PE</t>
  </si>
  <si>
    <t>YK</t>
  </si>
  <si>
    <t>NT</t>
  </si>
  <si>
    <t>NU</t>
  </si>
  <si>
    <t>Nfld. and Labrador</t>
  </si>
  <si>
    <t xml:space="preserve"> TOTAL IN-MIGRATION</t>
  </si>
  <si>
    <t>(UNADJUSTED, $ THOUSANDS)</t>
  </si>
  <si>
    <t>change</t>
  </si>
  <si>
    <t>Hogs</t>
  </si>
  <si>
    <t>Miscellaneous products</t>
  </si>
  <si>
    <t>Energy chips and sawmill residue</t>
  </si>
  <si>
    <t>Share</t>
  </si>
  <si>
    <t>Change (%)</t>
  </si>
  <si>
    <t>($)</t>
  </si>
  <si>
    <t xml:space="preserve">DRINKING </t>
  </si>
  <si>
    <t>PLACES</t>
  </si>
  <si>
    <t>F</t>
  </si>
  <si>
    <t xml:space="preserve">Too unreliable to be published </t>
  </si>
  <si>
    <t>F =</t>
  </si>
  <si>
    <t>Total industries</t>
  </si>
  <si>
    <t>Mining, quarrying and oil well industries</t>
  </si>
  <si>
    <t>Manufacturing industries</t>
  </si>
  <si>
    <t>Transportation and storage</t>
  </si>
  <si>
    <t>Retail trade industries</t>
  </si>
  <si>
    <t>Finance and insurance</t>
  </si>
  <si>
    <t>N.S.</t>
  </si>
  <si>
    <t>N.B.</t>
  </si>
  <si>
    <t>Que.</t>
  </si>
  <si>
    <t>CAPABILITY AND PEAK LOAD (MEGAWATTS)</t>
  </si>
  <si>
    <t>Breast cancer</t>
  </si>
  <si>
    <t>Educational services</t>
  </si>
  <si>
    <t>Health and social services</t>
  </si>
  <si>
    <t>Other services</t>
  </si>
  <si>
    <t>Industry</t>
  </si>
  <si>
    <t xml:space="preserve">     Information and cultural industries</t>
  </si>
  <si>
    <t>Real Estate and Rental and Leasing</t>
  </si>
  <si>
    <t xml:space="preserve">   Defense services</t>
  </si>
  <si>
    <t>(CURRENT DOLLARS)</t>
  </si>
  <si>
    <t xml:space="preserve">      Above bachelor's degree</t>
  </si>
  <si>
    <t xml:space="preserve">   Post-sec. certificate/diploma</t>
  </si>
  <si>
    <t>Level of schooling</t>
  </si>
  <si>
    <t>TABLE 66</t>
  </si>
  <si>
    <t>Mussels</t>
  </si>
  <si>
    <t xml:space="preserve">     Educational services</t>
  </si>
  <si>
    <t>Total Wages and Salaries</t>
  </si>
  <si>
    <t>Total Labour Income</t>
  </si>
  <si>
    <t>Rural</t>
  </si>
  <si>
    <t>r: revised data   p: preliminary data     1 lb. = 0.45 kg</t>
  </si>
  <si>
    <t>TABLE 76</t>
  </si>
  <si>
    <t>Charlottetown:</t>
  </si>
  <si>
    <t>Maritime Electric Co. Ltd.</t>
  </si>
  <si>
    <t>Buses, vans,</t>
  </si>
  <si>
    <t>motor homes,</t>
  </si>
  <si>
    <t>Source: Statistics Canada, Demography Division.</t>
  </si>
  <si>
    <t>NS</t>
  </si>
  <si>
    <t>TOTAL PRODUCTION</t>
  </si>
  <si>
    <t>(CENTS PER POUND ROUND WEIGHT)</t>
  </si>
  <si>
    <t xml:space="preserve">   U.S. destinations</t>
  </si>
  <si>
    <t>Total potato production</t>
  </si>
  <si>
    <t>Source: Prince Edward Island Potato Board.</t>
  </si>
  <si>
    <t>TABLE 99</t>
  </si>
  <si>
    <t>TABLE 100</t>
  </si>
  <si>
    <t>TABLE 101</t>
  </si>
  <si>
    <t>TABLE 102</t>
  </si>
  <si>
    <t xml:space="preserve">   Weapons Violations</t>
  </si>
  <si>
    <t>CANADA INTEREST RATE *</t>
  </si>
  <si>
    <t>in percentages</t>
  </si>
  <si>
    <t>Per Capita ($)</t>
  </si>
  <si>
    <t>in U.S. dollars</t>
  </si>
  <si>
    <t>2009</t>
  </si>
  <si>
    <r>
      <t xml:space="preserve">Data presented in this table are </t>
    </r>
    <r>
      <rPr>
        <i/>
        <sz val="11"/>
        <rFont val="Arial"/>
        <family val="2"/>
      </rPr>
      <t>Census counts</t>
    </r>
    <r>
      <rPr>
        <sz val="11"/>
        <rFont val="Arial"/>
        <family val="2"/>
      </rPr>
      <t xml:space="preserve"> and NOT </t>
    </r>
    <r>
      <rPr>
        <sz val="11"/>
        <rFont val="Arial"/>
        <family val="2"/>
      </rPr>
      <t>population estimates.</t>
    </r>
  </si>
  <si>
    <t>Note: Components may not add to total due to rounding.</t>
  </si>
  <si>
    <t>TABLE 9A</t>
  </si>
  <si>
    <t>TABLE 9B</t>
  </si>
  <si>
    <t>Jurisdiction:</t>
  </si>
  <si>
    <r>
      <t xml:space="preserve">Livestock &amp; Poultry </t>
    </r>
    <r>
      <rPr>
        <b/>
        <vertAlign val="superscript"/>
        <sz val="12"/>
        <rFont val="Arial"/>
        <family val="2"/>
      </rPr>
      <t>(2)</t>
    </r>
  </si>
  <si>
    <t>$ '000s</t>
  </si>
  <si>
    <t>Total Farm Value</t>
  </si>
  <si>
    <t>Area</t>
  </si>
  <si>
    <t>Pelagic and estuarial fish</t>
  </si>
  <si>
    <t>Molluscs and crustaceans</t>
  </si>
  <si>
    <t>Seaplants</t>
  </si>
  <si>
    <t>TOTAL WEIGHT / VALUE</t>
  </si>
  <si>
    <t>Product</t>
  </si>
  <si>
    <t>Species</t>
  </si>
  <si>
    <t>Snow crab</t>
  </si>
  <si>
    <t>Rock crab</t>
  </si>
  <si>
    <t>Irish Moss</t>
  </si>
  <si>
    <t>Regular</t>
  </si>
  <si>
    <t>Fishing</t>
  </si>
  <si>
    <t>Industries</t>
  </si>
  <si>
    <t>Goods-prod.</t>
  </si>
  <si>
    <t>Service-prod.</t>
  </si>
  <si>
    <t>Aggregate</t>
  </si>
  <si>
    <t>Exports of goods and services</t>
  </si>
  <si>
    <t xml:space="preserve">    Exports to other provinces</t>
  </si>
  <si>
    <t>Imports of goods and services</t>
  </si>
  <si>
    <r>
      <t xml:space="preserve">Source: Holland College, </t>
    </r>
    <r>
      <rPr>
        <i/>
        <sz val="11"/>
        <rFont val="Arial"/>
        <family val="2"/>
      </rPr>
      <t>Registrar's Office</t>
    </r>
    <r>
      <rPr>
        <sz val="11"/>
        <rFont val="Arial"/>
        <family val="2"/>
      </rPr>
      <t xml:space="preserve">. </t>
    </r>
  </si>
  <si>
    <t>TABLE 20</t>
  </si>
  <si>
    <t>Inter-censal</t>
  </si>
  <si>
    <t>ALL SECTORS</t>
  </si>
  <si>
    <t>N.L.</t>
  </si>
  <si>
    <t>Type of store:</t>
  </si>
  <si>
    <t>r: revised data</t>
  </si>
  <si>
    <t>Component</t>
  </si>
  <si>
    <t>Region</t>
  </si>
  <si>
    <t>TABLE 93</t>
  </si>
  <si>
    <t>--  nil</t>
  </si>
  <si>
    <t>ANNUAL SURPLUS/DEFICIT</t>
  </si>
  <si>
    <t>voyages</t>
  </si>
  <si>
    <t>Automobiles</t>
  </si>
  <si>
    <t>trailers &amp; trucks</t>
  </si>
  <si>
    <t>Canada Health and Social Transfer</t>
  </si>
  <si>
    <t>TOTAL FARMERS AND FISHERS</t>
  </si>
  <si>
    <t>Farmers</t>
  </si>
  <si>
    <t>Fishers</t>
  </si>
  <si>
    <t>of Canada</t>
  </si>
  <si>
    <t>TABLE 18</t>
  </si>
  <si>
    <t>January</t>
  </si>
  <si>
    <t>February</t>
  </si>
  <si>
    <t>March</t>
  </si>
  <si>
    <t>April</t>
  </si>
  <si>
    <t>May</t>
  </si>
  <si>
    <t>June</t>
  </si>
  <si>
    <t>Births</t>
  </si>
  <si>
    <t>Deaths</t>
  </si>
  <si>
    <t>MONTHLY - ALL INDUSTRIES</t>
  </si>
  <si>
    <t xml:space="preserve">INCOME OF FARM OPERATORS </t>
  </si>
  <si>
    <t>1 cwt = 45.4 kg</t>
  </si>
  <si>
    <t xml:space="preserve">                              Permanent beds</t>
  </si>
  <si>
    <t xml:space="preserve">r: revised data   p: preliminary data     </t>
  </si>
  <si>
    <t>Institutions; Teachers and Professors; Federal,</t>
  </si>
  <si>
    <r>
      <t>*  Per-capita data based on revised July 1</t>
    </r>
    <r>
      <rPr>
        <vertAlign val="superscript"/>
        <sz val="11"/>
        <rFont val="Arial"/>
        <family val="2"/>
      </rPr>
      <t>st</t>
    </r>
    <r>
      <rPr>
        <sz val="11"/>
        <rFont val="Arial"/>
        <family val="2"/>
      </rPr>
      <t xml:space="preserve"> population estimates.</t>
    </r>
  </si>
  <si>
    <t>Gross Hospital</t>
  </si>
  <si>
    <r>
      <t xml:space="preserve">Operating Account </t>
    </r>
    <r>
      <rPr>
        <b/>
        <vertAlign val="superscript"/>
        <sz val="12"/>
        <rFont val="Arial"/>
        <family val="2"/>
      </rPr>
      <t xml:space="preserve">(1) </t>
    </r>
  </si>
  <si>
    <t xml:space="preserve">  </t>
  </si>
  <si>
    <t>Colorectal cancer</t>
  </si>
  <si>
    <t>Lung cancer</t>
  </si>
  <si>
    <t>Acute Myocardial Infarction</t>
  </si>
  <si>
    <t>Cerebrovascular diseases</t>
  </si>
  <si>
    <t>Manufacturing</t>
  </si>
  <si>
    <t>All Stores</t>
  </si>
  <si>
    <t xml:space="preserve">   Annual growth of Real GDP (%)</t>
  </si>
  <si>
    <t xml:space="preserve">     Health care</t>
  </si>
  <si>
    <t xml:space="preserve">     Personal care</t>
  </si>
  <si>
    <t xml:space="preserve">     Recreation</t>
  </si>
  <si>
    <t xml:space="preserve">     Reading material and other printed matter</t>
  </si>
  <si>
    <t xml:space="preserve">     Education</t>
  </si>
  <si>
    <t xml:space="preserve">     Tobacco and alcoholic beverages</t>
  </si>
  <si>
    <t xml:space="preserve">     Games of chance (net)</t>
  </si>
  <si>
    <t xml:space="preserve">     1st Quarter</t>
  </si>
  <si>
    <t xml:space="preserve">     2nd Quarter</t>
  </si>
  <si>
    <t xml:space="preserve">     3rd Quarter</t>
  </si>
  <si>
    <t>Note 1: Education includes university, college and local schoolboards.</t>
  </si>
  <si>
    <t>PROVINCIAL</t>
  </si>
  <si>
    <t>SOC. SERVICES</t>
  </si>
  <si>
    <t>Source: Northumberland Ferries Limited, Charlottetown, P.E.I.</t>
  </si>
  <si>
    <t>Source: Charlottetown Airport Authority, Charlottetown, P.E.I.</t>
  </si>
  <si>
    <t>Other payments (3)</t>
  </si>
  <si>
    <t xml:space="preserve">                               Technical Services</t>
  </si>
  <si>
    <t xml:space="preserve">                        Other Support Services</t>
  </si>
  <si>
    <t>Wage group</t>
  </si>
  <si>
    <t>r: revised data   p:preliminary data</t>
  </si>
  <si>
    <t xml:space="preserve"> Related Occupations</t>
  </si>
  <si>
    <t xml:space="preserve"> Operators and Related Occupations</t>
  </si>
  <si>
    <t xml:space="preserve">           such. LICOs are used to delineate family units into "low income" and "other" groups. A family unit with income below the cut-off</t>
  </si>
  <si>
    <t>15-49</t>
  </si>
  <si>
    <t xml:space="preserve">     Under $ 10,000</t>
  </si>
  <si>
    <t xml:space="preserve">     $  10,000 - $19,999</t>
  </si>
  <si>
    <t xml:space="preserve">     $  20,000 - $29,999</t>
  </si>
  <si>
    <t xml:space="preserve">   Fishing, trapping and hunting</t>
  </si>
  <si>
    <t xml:space="preserve">      East Indian</t>
  </si>
  <si>
    <t>Mining, Oil, and Gas Extraction</t>
  </si>
  <si>
    <t>CONSOLIDATED STATEMENT OF OPERATIONS</t>
  </si>
  <si>
    <t>PRINCE EDWARD ISLAND RELATIVE TO CANADA</t>
  </si>
  <si>
    <t>Total Net</t>
  </si>
  <si>
    <t>Total, all education levels</t>
  </si>
  <si>
    <t xml:space="preserve">   0 - 8  years</t>
  </si>
  <si>
    <t xml:space="preserve">   Some high school</t>
  </si>
  <si>
    <t>Statistical discrepancy</t>
  </si>
  <si>
    <t>$ Millions</t>
  </si>
  <si>
    <t>% Change</t>
  </si>
  <si>
    <t>Public Administration:</t>
  </si>
  <si>
    <t>Employee Benefits</t>
  </si>
  <si>
    <t>General Government</t>
  </si>
  <si>
    <t>Hotels, Motels</t>
  </si>
  <si>
    <t>and Motor Hotels</t>
  </si>
  <si>
    <t>Number</t>
  </si>
  <si>
    <t>TABLE 59</t>
  </si>
  <si>
    <t>Familes</t>
  </si>
  <si>
    <t>Structure and age group</t>
  </si>
  <si>
    <t xml:space="preserve">      All children aged 18+</t>
  </si>
  <si>
    <t>50-64</t>
  </si>
  <si>
    <t>Total population in private households:</t>
  </si>
  <si>
    <t>TABLE 2</t>
  </si>
  <si>
    <t>Province of Origin</t>
  </si>
  <si>
    <t>Newfoundland</t>
  </si>
  <si>
    <t>Nova Scotia</t>
  </si>
  <si>
    <t>New Brunswick</t>
  </si>
  <si>
    <t>Quebec</t>
  </si>
  <si>
    <t>Ontario</t>
  </si>
  <si>
    <t>Manitoba</t>
  </si>
  <si>
    <t>Saskatchewan</t>
  </si>
  <si>
    <t>Alberta</t>
  </si>
  <si>
    <t>British Columbia</t>
  </si>
  <si>
    <t>Yukon</t>
  </si>
  <si>
    <t>TABLE 3</t>
  </si>
  <si>
    <t>Institutional /</t>
  </si>
  <si>
    <t>Family</t>
  </si>
  <si>
    <t>Double</t>
  </si>
  <si>
    <t>&amp; Row</t>
  </si>
  <si>
    <t>Growth (%)</t>
  </si>
  <si>
    <t>Land and Buildings</t>
  </si>
  <si>
    <t xml:space="preserve">           Children under 6 years and 15-17 years    </t>
  </si>
  <si>
    <t xml:space="preserve">           Children 6-14 years and 15-17 years       </t>
  </si>
  <si>
    <t>Educational Services</t>
  </si>
  <si>
    <t>Annual Change (%)</t>
  </si>
  <si>
    <r>
      <t xml:space="preserve">Note 1: </t>
    </r>
    <r>
      <rPr>
        <i/>
        <sz val="11"/>
        <rFont val="Arial"/>
        <family val="2"/>
      </rPr>
      <t>Operating Account Expenditures</t>
    </r>
    <r>
      <rPr>
        <sz val="11"/>
        <rFont val="Arial"/>
        <family val="2"/>
      </rPr>
      <t xml:space="preserve"> is the funding provided by Government to Acute Care Hospitals.</t>
    </r>
  </si>
  <si>
    <t>Note: Census family refers to a married couple (with or without children of either or both spouses), a couple living common-law (with or without children of either or both partners) or a lone parent of any marital status, with at least one child living in the same dwelling. A couple may be of opposite or same sex. 'Children' in a census family include grandchildren living with their grandparent(s) but with no parents present.</t>
  </si>
  <si>
    <t>All Occupations</t>
  </si>
  <si>
    <t>Management</t>
  </si>
  <si>
    <t>Business, Finance and Administrative</t>
  </si>
  <si>
    <t>Health</t>
  </si>
  <si>
    <t>Art, Culture, Recreation and Sport</t>
  </si>
  <si>
    <t>Sales and Service</t>
  </si>
  <si>
    <t>TABLE 16</t>
  </si>
  <si>
    <t xml:space="preserve">   Other Federal Government services</t>
  </si>
  <si>
    <t>Lot 67</t>
  </si>
  <si>
    <t>Prince Edward I.</t>
  </si>
  <si>
    <t xml:space="preserve">   Land in crops</t>
  </si>
  <si>
    <t>Males</t>
  </si>
  <si>
    <t>Dwellings</t>
  </si>
  <si>
    <t>Full-service</t>
  </si>
  <si>
    <t>Limited service</t>
  </si>
  <si>
    <t>Private Individuals and Others</t>
  </si>
  <si>
    <t>Amortization of Tangible Capital Assets</t>
  </si>
  <si>
    <r>
      <t xml:space="preserve">Note: </t>
    </r>
    <r>
      <rPr>
        <i/>
        <sz val="11"/>
        <rFont val="Arial"/>
        <family val="2"/>
      </rPr>
      <t>Other Accommodations</t>
    </r>
    <r>
      <rPr>
        <sz val="11"/>
        <rFont val="Arial"/>
        <family val="2"/>
      </rPr>
      <t xml:space="preserve"> includes: tent and trailer campgrounds, outfitters, recreation and vacation camps, guest houses,</t>
    </r>
  </si>
  <si>
    <t xml:space="preserve">              </t>
  </si>
  <si>
    <t xml:space="preserve">   Summerside plant</t>
  </si>
  <si>
    <t xml:space="preserve">   Other sources</t>
  </si>
  <si>
    <t>Source: CTMA Traversier</t>
  </si>
  <si>
    <t>Year:</t>
  </si>
  <si>
    <t xml:space="preserve"> Component</t>
  </si>
  <si>
    <t xml:space="preserve"> Marriages</t>
  </si>
  <si>
    <t>Note 1: Wheat, oats, barley and soybeans.</t>
  </si>
  <si>
    <t>Note 2: Includes floriculture and nursery products.</t>
  </si>
  <si>
    <r>
      <t xml:space="preserve">Note 3: </t>
    </r>
    <r>
      <rPr>
        <i/>
        <sz val="11"/>
        <rFont val="Arial"/>
        <family val="2"/>
      </rPr>
      <t>Other payments</t>
    </r>
    <r>
      <rPr>
        <sz val="11"/>
        <rFont val="Arial"/>
        <family val="2"/>
      </rPr>
      <t xml:space="preserve"> are payments under several federal, provincial, and joint federal/provincial programs.</t>
    </r>
  </si>
  <si>
    <t>Full-time</t>
  </si>
  <si>
    <t>Part-time</t>
  </si>
  <si>
    <t>Summer</t>
  </si>
  <si>
    <t>Veterinary</t>
  </si>
  <si>
    <t>Medicine</t>
  </si>
  <si>
    <t>Ph. D.</t>
  </si>
  <si>
    <t>FOOD</t>
  </si>
  <si>
    <t>HOUSING</t>
  </si>
  <si>
    <t>TRANSPORTATION</t>
  </si>
  <si>
    <t>HEALTH AND</t>
  </si>
  <si>
    <t>PERSONAL CARE</t>
  </si>
  <si>
    <t>RECREATION</t>
  </si>
  <si>
    <t>READING EDUCATION</t>
  </si>
  <si>
    <t>Murray Harbour</t>
  </si>
  <si>
    <t>Murray River</t>
  </si>
  <si>
    <t>Total tax ($ millions)</t>
  </si>
  <si>
    <t>Returns</t>
  </si>
  <si>
    <t>Under $10,000</t>
  </si>
  <si>
    <t>Seafood Product Preparation</t>
  </si>
  <si>
    <t>Vegetable and Melon Farming</t>
  </si>
  <si>
    <t>Engine and Turbine Equipment</t>
  </si>
  <si>
    <t>Aerospace Product and Parts</t>
  </si>
  <si>
    <t>Pharmaceutical and Medicine</t>
  </si>
  <si>
    <t>Others</t>
  </si>
  <si>
    <t xml:space="preserve">          by domestic or foreign-owned companies. Imported vehicles are motor vehicles manufactured or assembled overseas</t>
  </si>
  <si>
    <t xml:space="preserve">     Public administration:</t>
  </si>
  <si>
    <t xml:space="preserve">          Provincial government</t>
  </si>
  <si>
    <t>Credit Unions</t>
  </si>
  <si>
    <t>Total Livestock &amp; Products</t>
  </si>
  <si>
    <t>Total Payments</t>
  </si>
  <si>
    <t>Agricultural Products Sold</t>
  </si>
  <si>
    <t>Product Type</t>
  </si>
  <si>
    <t xml:space="preserve">  PHYSICIANS SERVICES</t>
  </si>
  <si>
    <t>Natural and Applied Sciences &amp; Related</t>
  </si>
  <si>
    <t>Occupation</t>
  </si>
  <si>
    <r>
      <t xml:space="preserve">Notes: </t>
    </r>
    <r>
      <rPr>
        <i/>
        <sz val="9"/>
        <rFont val="Arial"/>
        <family val="2"/>
      </rPr>
      <t>Single-detached</t>
    </r>
    <r>
      <rPr>
        <sz val="9"/>
        <rFont val="Arial"/>
        <family val="2"/>
      </rPr>
      <t xml:space="preserve">  is a one-dwelling unit completely separated on all sides.</t>
    </r>
  </si>
  <si>
    <t>ORIGIN AND DESTINATION OF INTERPROVINCIAL MIGRANTS</t>
  </si>
  <si>
    <t xml:space="preserve">           Low income cut-offs (LICOs) are quite different from measures of poverty and Statistics Canada does not endorse their use as</t>
  </si>
  <si>
    <t>Countries</t>
  </si>
  <si>
    <t>Passenger</t>
  </si>
  <si>
    <t>COMMERCIAL</t>
  </si>
  <si>
    <t>VEHICLES</t>
  </si>
  <si>
    <t>n.a.: data not available</t>
  </si>
  <si>
    <t>Sherbrooke</t>
  </si>
  <si>
    <t>Stratford</t>
  </si>
  <si>
    <t>ANNUAL TOTAL - ALL INDUSTRIES</t>
  </si>
  <si>
    <t>TABLE 95</t>
  </si>
  <si>
    <t>TABLE 96</t>
  </si>
  <si>
    <t>TABLE 31</t>
  </si>
  <si>
    <t>$10,000 to $15,000</t>
  </si>
  <si>
    <t>$15,000 to $20,000</t>
  </si>
  <si>
    <t>TABLE 89</t>
  </si>
  <si>
    <t>$20,000 to $25,000</t>
  </si>
  <si>
    <t>$25,000 to $30,000</t>
  </si>
  <si>
    <t>$30,000 to $40,000</t>
  </si>
  <si>
    <t>$40,000 to $50,000</t>
  </si>
  <si>
    <t>$50,000 and over</t>
  </si>
  <si>
    <t>All Returns</t>
  </si>
  <si>
    <r>
      <t xml:space="preserve">Grains </t>
    </r>
    <r>
      <rPr>
        <vertAlign val="superscript"/>
        <sz val="11"/>
        <rFont val="Arial"/>
        <family val="2"/>
      </rPr>
      <t>(1)</t>
    </r>
  </si>
  <si>
    <r>
      <t xml:space="preserve">Other crops </t>
    </r>
    <r>
      <rPr>
        <vertAlign val="superscript"/>
        <sz val="11"/>
        <rFont val="Arial"/>
        <family val="2"/>
      </rPr>
      <t>(2)</t>
    </r>
  </si>
  <si>
    <t>July 1 - June 30</t>
  </si>
  <si>
    <t>July 1</t>
  </si>
  <si>
    <t xml:space="preserve">      French</t>
  </si>
  <si>
    <t>CANADIAN COMMUNITY HEALTH SURVEY (CCHS)</t>
  </si>
  <si>
    <t>INDICATOR PROFILE</t>
  </si>
  <si>
    <t>Chronic Conditions</t>
  </si>
  <si>
    <t>Contact with Medical Doctor in Past 12 months</t>
  </si>
  <si>
    <t>Persons</t>
  </si>
  <si>
    <t xml:space="preserve">     Arthritis</t>
  </si>
  <si>
    <t xml:space="preserve">     Diabetes</t>
  </si>
  <si>
    <t xml:space="preserve">     Asthma</t>
  </si>
  <si>
    <t xml:space="preserve">     High Blood Pressure</t>
  </si>
  <si>
    <t>TOTAL DEBT OUTSTANDING</t>
  </si>
  <si>
    <t>TABLE 64</t>
  </si>
  <si>
    <t>Motor gasoline</t>
  </si>
  <si>
    <t>Diesel</t>
  </si>
  <si>
    <t xml:space="preserve"> </t>
  </si>
  <si>
    <t>TOTAL</t>
  </si>
  <si>
    <t>TABLE 65</t>
  </si>
  <si>
    <t>Profess., Scientific and Technical Services</t>
  </si>
  <si>
    <r>
      <t xml:space="preserve">            houses were included in this category prior to 1982, but are now included with </t>
    </r>
    <r>
      <rPr>
        <sz val="9"/>
        <rFont val="Arial"/>
        <family val="2"/>
      </rPr>
      <t>single-detached. S</t>
    </r>
    <r>
      <rPr>
        <sz val="9"/>
        <rFont val="Arial"/>
        <family val="2"/>
      </rPr>
      <t>imilarly, duplexes which are described</t>
    </r>
  </si>
  <si>
    <t>TABLE 23</t>
  </si>
  <si>
    <t>TABLE 24</t>
  </si>
  <si>
    <t xml:space="preserve">          These data cover the period July 1 to June 30.</t>
  </si>
  <si>
    <t xml:space="preserve">   Non-residential structures</t>
  </si>
  <si>
    <t xml:space="preserve">         Imports of goods from other countries</t>
  </si>
  <si>
    <t>TABLE 110</t>
  </si>
  <si>
    <t>Island Regulatory and Appeals Commission</t>
  </si>
  <si>
    <t>Employment Development Agency</t>
  </si>
  <si>
    <t>Executive Council</t>
  </si>
  <si>
    <t xml:space="preserve">   Machinery and equipment</t>
  </si>
  <si>
    <t xml:space="preserve">   Residential structures</t>
  </si>
  <si>
    <t xml:space="preserve">     Educational Services</t>
  </si>
  <si>
    <t xml:space="preserve">     Other Services</t>
  </si>
  <si>
    <t>Out-of-province</t>
  </si>
  <si>
    <t>Net Federal tax ($ millions)</t>
  </si>
  <si>
    <t>Net Provincial tax ($ millions)</t>
  </si>
  <si>
    <t>TABLE 109</t>
  </si>
  <si>
    <t>n.a.</t>
  </si>
  <si>
    <t>n.o.s - not otherwise specified</t>
  </si>
  <si>
    <t>n.i.e. - not included elsewhere</t>
  </si>
  <si>
    <t>Note 1: Includes footwear.</t>
  </si>
  <si>
    <t>r: revised data   p: preliminary data   i: intentions</t>
  </si>
  <si>
    <t>Totals may not equal sum of components due to confidential data.</t>
  </si>
  <si>
    <t>r: revised data   p: preliminary data  i: intentions   - not applicable</t>
  </si>
  <si>
    <t>Accommodations</t>
  </si>
  <si>
    <t>Services-providing industries:</t>
  </si>
  <si>
    <t xml:space="preserve">   Owner-Occupied Dwellings</t>
  </si>
  <si>
    <r>
      <t>Note:   1 MWh = Watt hour x 10</t>
    </r>
    <r>
      <rPr>
        <vertAlign val="superscript"/>
        <sz val="11"/>
        <rFont val="Arial"/>
        <family val="2"/>
      </rPr>
      <t xml:space="preserve">6  </t>
    </r>
  </si>
  <si>
    <t>1 cubic meter = 1,000 liters</t>
  </si>
  <si>
    <t xml:space="preserve">     Professional, Scientific and</t>
  </si>
  <si>
    <t>TABLE 12</t>
  </si>
  <si>
    <t>2 persons</t>
  </si>
  <si>
    <t xml:space="preserve"> Employment</t>
  </si>
  <si>
    <t>Unemployment</t>
  </si>
  <si>
    <t xml:space="preserve">      Iranian</t>
  </si>
  <si>
    <t xml:space="preserve">POPULATION </t>
  </si>
  <si>
    <t>15 to 19</t>
  </si>
  <si>
    <t>20 to 24</t>
  </si>
  <si>
    <t>25 to 29</t>
  </si>
  <si>
    <t>30 to 34</t>
  </si>
  <si>
    <t>35 to 39</t>
  </si>
  <si>
    <t>40 to 44</t>
  </si>
  <si>
    <t>45 to 49</t>
  </si>
  <si>
    <t>50 to 54</t>
  </si>
  <si>
    <t>55 to 59</t>
  </si>
  <si>
    <t>60 to 64</t>
  </si>
  <si>
    <t>65 and over</t>
  </si>
  <si>
    <t>West Prince</t>
  </si>
  <si>
    <t>East Prince</t>
  </si>
  <si>
    <t>Queens</t>
  </si>
  <si>
    <t xml:space="preserve">   Summerfallow</t>
  </si>
  <si>
    <t xml:space="preserve">   Improved pasture</t>
  </si>
  <si>
    <r>
      <t xml:space="preserve">   Value of land and buildings</t>
    </r>
    <r>
      <rPr>
        <i/>
        <vertAlign val="superscript"/>
        <sz val="9"/>
        <rFont val="Arial"/>
        <family val="2"/>
      </rPr>
      <t>(2)</t>
    </r>
  </si>
  <si>
    <t>TABLE 68</t>
  </si>
  <si>
    <t>TABLE 69</t>
  </si>
  <si>
    <t>TABLE 70</t>
  </si>
  <si>
    <t>TABLE 71</t>
  </si>
  <si>
    <t>TABLE 72</t>
  </si>
  <si>
    <t>TABLE 73</t>
  </si>
  <si>
    <t>TABLE 74</t>
  </si>
  <si>
    <t>Ont.</t>
  </si>
  <si>
    <t>Man.</t>
  </si>
  <si>
    <t>Sask.</t>
  </si>
  <si>
    <t>Alta.</t>
  </si>
  <si>
    <t>B.C.</t>
  </si>
  <si>
    <t>N.W.T.</t>
  </si>
  <si>
    <t>Nvt.</t>
  </si>
  <si>
    <t>TABLE 98</t>
  </si>
  <si>
    <t>TABLE 41</t>
  </si>
  <si>
    <t>Production</t>
  </si>
  <si>
    <t>Income</t>
  </si>
  <si>
    <t>Broad Age Groupings</t>
  </si>
  <si>
    <t>Cars</t>
  </si>
  <si>
    <t>Trucks</t>
  </si>
  <si>
    <t>Trailers</t>
  </si>
  <si>
    <t>School</t>
  </si>
  <si>
    <t>Elementary</t>
  </si>
  <si>
    <t>Secondary</t>
  </si>
  <si>
    <t>Annual Bridge Traffic</t>
  </si>
  <si>
    <t>Summer Bridge Traffic</t>
  </si>
  <si>
    <t>Winter Bridge Traffic</t>
  </si>
  <si>
    <t>Growth</t>
  </si>
  <si>
    <t>Total Non-</t>
  </si>
  <si>
    <t>Permits</t>
  </si>
  <si>
    <t>Governmental</t>
  </si>
  <si>
    <t>x</t>
  </si>
  <si>
    <t>Wholesale trade</t>
  </si>
  <si>
    <t>Retail trade</t>
  </si>
  <si>
    <t>Housing</t>
  </si>
  <si>
    <t>Total Capital expenditures</t>
  </si>
  <si>
    <t>Total Capital and Repair expenditures</t>
  </si>
  <si>
    <t>Utilities</t>
  </si>
  <si>
    <t xml:space="preserve">   Construction</t>
  </si>
  <si>
    <t>--</t>
  </si>
  <si>
    <t>P.E.I.</t>
  </si>
  <si>
    <t>Census</t>
  </si>
  <si>
    <t>Kings</t>
  </si>
  <si>
    <t>TABLE 94</t>
  </si>
  <si>
    <t>Recreation</t>
  </si>
  <si>
    <t>Education</t>
  </si>
  <si>
    <t>TABLE 25</t>
  </si>
  <si>
    <t>TABLE 26</t>
  </si>
  <si>
    <t>Agriculture, forestry, fishing and hunting</t>
  </si>
  <si>
    <t>TABLE 27</t>
  </si>
  <si>
    <t>YEAR</t>
  </si>
  <si>
    <t>TABLE 28</t>
  </si>
  <si>
    <t>TABLE 29</t>
  </si>
  <si>
    <t>North</t>
  </si>
  <si>
    <t>America</t>
  </si>
  <si>
    <t>Other</t>
  </si>
  <si>
    <t>TABLE 30</t>
  </si>
  <si>
    <t>Provincial Government Agencies</t>
  </si>
  <si>
    <t xml:space="preserve">     1 person households</t>
  </si>
  <si>
    <t xml:space="preserve">     2 person households</t>
  </si>
  <si>
    <t xml:space="preserve">     3 person households</t>
  </si>
  <si>
    <t>Agriculture, forestry, fishing and hunting *</t>
  </si>
  <si>
    <t>Agriculture, forestry, fishing and hunting*</t>
  </si>
  <si>
    <t>ALL INDUSTRIES</t>
  </si>
  <si>
    <t>Total number of census farms</t>
  </si>
  <si>
    <t>PASSENGER VEHICLES</t>
  </si>
  <si>
    <t xml:space="preserve">     4th Quarter</t>
  </si>
  <si>
    <t>*</t>
  </si>
  <si>
    <t>Provincial and Municipal Government Employees;</t>
  </si>
  <si>
    <t>Number of tenant households in private dwellings</t>
  </si>
  <si>
    <t>Trade services</t>
  </si>
  <si>
    <t>Public Admin.</t>
  </si>
  <si>
    <t>Winsloe South</t>
  </si>
  <si>
    <t>TABLE 8</t>
  </si>
  <si>
    <t>('000s)</t>
  </si>
  <si>
    <t>Labour</t>
  </si>
  <si>
    <r>
      <t xml:space="preserve">Note 2: </t>
    </r>
    <r>
      <rPr>
        <i/>
        <sz val="11"/>
        <rFont val="Arial"/>
        <family val="2"/>
      </rPr>
      <t>Resort municipality</t>
    </r>
    <r>
      <rPr>
        <sz val="11"/>
        <rFont val="Arial"/>
        <family val="2"/>
      </rPr>
      <t xml:space="preserve"> includes: Stanley Bridge, Hope River, Bayview, Cavendish and North Rustico.</t>
    </r>
  </si>
  <si>
    <r>
      <t xml:space="preserve">Data presented in this table are </t>
    </r>
    <r>
      <rPr>
        <i/>
        <sz val="11"/>
        <rFont val="Arial"/>
        <family val="2"/>
      </rPr>
      <t>Census counts</t>
    </r>
    <r>
      <rPr>
        <sz val="11"/>
        <rFont val="Arial"/>
        <family val="2"/>
      </rPr>
      <t xml:space="preserve"> and NOT population estimates.</t>
    </r>
  </si>
  <si>
    <t xml:space="preserve">      family</t>
  </si>
  <si>
    <t xml:space="preserve">      non-family</t>
  </si>
  <si>
    <t>TOTAL P.E.I.</t>
  </si>
  <si>
    <t>Insurance, Trust and Loan Comp.</t>
  </si>
  <si>
    <t>Cullage</t>
  </si>
  <si>
    <t>Total disposition</t>
  </si>
  <si>
    <t>(THOUSAND CWTS)</t>
  </si>
  <si>
    <t xml:space="preserve">   Canadian destinations</t>
  </si>
  <si>
    <t>Operating Account</t>
  </si>
  <si>
    <t xml:space="preserve">           Children under 6, 6-14, and 15-17 years   </t>
  </si>
  <si>
    <t>15 and over</t>
  </si>
  <si>
    <t>by Total Income class</t>
  </si>
  <si>
    <t>in Canadian dollars</t>
  </si>
  <si>
    <t xml:space="preserve"> Processing, Manufacturing &amp; Utilities</t>
  </si>
  <si>
    <t xml:space="preserve"> Unclassified</t>
  </si>
  <si>
    <t xml:space="preserve"> All Occupations</t>
  </si>
  <si>
    <t xml:space="preserve"> Note: components may not add to total due to rounding.</t>
  </si>
  <si>
    <t>(PER ONE HUNDRED THOUSAND)</t>
  </si>
  <si>
    <t>North Rustico</t>
  </si>
  <si>
    <t>Souris</t>
  </si>
  <si>
    <t>St. Louis</t>
  </si>
  <si>
    <t>St. Peter's Bay</t>
  </si>
  <si>
    <t>(includes: Accountants; Medical Doctors and</t>
  </si>
  <si>
    <t>(includes: Forestry Operators; Manufacturers;</t>
  </si>
  <si>
    <t>Year and Quarter</t>
  </si>
  <si>
    <t>Number of persons in private households</t>
  </si>
  <si>
    <t>Average number of persons in private households</t>
  </si>
  <si>
    <t>r: revised data   p: preliminary data</t>
  </si>
  <si>
    <t>Continuing</t>
  </si>
  <si>
    <t xml:space="preserve"> under $10,000</t>
  </si>
  <si>
    <t>Service-providing industries:</t>
  </si>
  <si>
    <t>TOTAL PROVINCIAL REVENUE</t>
  </si>
  <si>
    <t xml:space="preserve">HOUSING STARTS, COMPLETIONS AND UNDER CONSTRUCTION </t>
  </si>
  <si>
    <t>Single-detached</t>
  </si>
  <si>
    <t>Semi-detached and duplex</t>
  </si>
  <si>
    <t>Row housing</t>
  </si>
  <si>
    <t>Total Census Families</t>
  </si>
  <si>
    <t>Couple families</t>
  </si>
  <si>
    <t>Surgeons; Dentists; Lawyers and Notaries;</t>
  </si>
  <si>
    <t>Note: North American vehicles are motor vehicles manufactured or assembled in North America. These vehicles may be built</t>
  </si>
  <si>
    <r>
      <t xml:space="preserve">            </t>
    </r>
    <r>
      <rPr>
        <i/>
        <sz val="9"/>
        <rFont val="Arial"/>
        <family val="2"/>
      </rPr>
      <t xml:space="preserve">Semi-detached </t>
    </r>
    <r>
      <rPr>
        <sz val="9"/>
        <rFont val="Arial"/>
        <family val="2"/>
      </rPr>
      <t xml:space="preserve"> includes each one of two dwellings separated by a common wall extending from ground to roof, or by a garage. Linked</t>
    </r>
  </si>
  <si>
    <t>Salaries and wages</t>
  </si>
  <si>
    <t>Employer portion of employee benefits</t>
  </si>
  <si>
    <t>Depreciation</t>
  </si>
  <si>
    <t>Interest paid</t>
  </si>
  <si>
    <t>WEST TEXAS INTERMEDIATE CRUDE OIL SPOT PRICES</t>
  </si>
  <si>
    <t>(US$ / BARREL)</t>
  </si>
  <si>
    <t>Month</t>
  </si>
  <si>
    <t>Annual average</t>
  </si>
  <si>
    <t>Period</t>
  </si>
  <si>
    <t>Legislative Assembly</t>
  </si>
  <si>
    <t>Interest charges on the debt</t>
  </si>
  <si>
    <t>Total Current Expenditures</t>
  </si>
  <si>
    <t xml:space="preserve">Notes: Urban area data are based on an area of residence between 30,000 and 99,999 persons. </t>
  </si>
  <si>
    <t xml:space="preserve">     Other Taxes</t>
  </si>
  <si>
    <t>DAIRY PRODUCTS</t>
  </si>
  <si>
    <t>WOOD PRODUCTS</t>
  </si>
  <si>
    <t>COMMODITIES</t>
  </si>
  <si>
    <t>Total Population</t>
  </si>
  <si>
    <t>Farm Population</t>
  </si>
  <si>
    <t>Percentage</t>
  </si>
  <si>
    <t>Note: Totals may not equal the sum of the components for confidentiality reasons.</t>
  </si>
  <si>
    <t xml:space="preserve">  1. Inventory at January 1</t>
  </si>
  <si>
    <t>11. Inventory at January 1</t>
  </si>
  <si>
    <t xml:space="preserve">School </t>
  </si>
  <si>
    <t>TABLE 97</t>
  </si>
  <si>
    <t xml:space="preserve">Average value of dwelling </t>
  </si>
  <si>
    <t>Machinery</t>
  </si>
  <si>
    <t>Destination:</t>
  </si>
  <si>
    <t>Sub-Total</t>
  </si>
  <si>
    <t>CAPITAL EXPENDITURES</t>
  </si>
  <si>
    <t>BY CAUSE OF DEATH AND SEX, PRINCE EDWARD ISLAND</t>
  </si>
  <si>
    <t>($ millions)</t>
  </si>
  <si>
    <t xml:space="preserve">         Imports of services from other countries</t>
  </si>
  <si>
    <t xml:space="preserve">    Imports from other provinces:</t>
  </si>
  <si>
    <t>Other goods-producing industries</t>
  </si>
  <si>
    <t>Agriculture, Forestry, Fishing and Hunting</t>
  </si>
  <si>
    <t>($ THOUSANDS)</t>
  </si>
  <si>
    <t>(UNITS)</t>
  </si>
  <si>
    <t xml:space="preserve">Construction </t>
  </si>
  <si>
    <t>CENSUS POPULATION OF CITIES, TOWNS, VILLAGES AND</t>
  </si>
  <si>
    <t xml:space="preserve">      Korean</t>
  </si>
  <si>
    <t xml:space="preserve">      Vietnamese</t>
  </si>
  <si>
    <t>Annual change (%)</t>
  </si>
  <si>
    <t>EXPENDITURES</t>
  </si>
  <si>
    <t>Fiscal</t>
  </si>
  <si>
    <t>INCOME AND TAXES PAID</t>
  </si>
  <si>
    <t>Province/Territory:</t>
  </si>
  <si>
    <t>6 persons</t>
  </si>
  <si>
    <t>7 or more persons</t>
  </si>
  <si>
    <t xml:space="preserve">   Borden-Carleton plant</t>
  </si>
  <si>
    <t>CENSUS POPULATION OF TOWNSHIPS (LOTS)</t>
  </si>
  <si>
    <t>Particip.</t>
  </si>
  <si>
    <t>TABLE 91</t>
  </si>
  <si>
    <t>Inter-Censal Change (%)</t>
  </si>
  <si>
    <t>SECTOR:</t>
  </si>
  <si>
    <t>TABLE 17</t>
  </si>
  <si>
    <t xml:space="preserve">          tourist homes, lodging houses and residential clubs.</t>
  </si>
  <si>
    <t xml:space="preserve">     Finance, real estate and company mgmt.</t>
  </si>
  <si>
    <t>Under $5,000</t>
  </si>
  <si>
    <t>$5,000-$9,999</t>
  </si>
  <si>
    <t>$10,000-$14,999</t>
  </si>
  <si>
    <t>$15,000-$19,999</t>
  </si>
  <si>
    <t>TABLE 60</t>
  </si>
  <si>
    <t>PRINCE EDWARD ISLAND (MEGAWATT-HOURS)</t>
  </si>
  <si>
    <t>Income ($)</t>
  </si>
  <si>
    <t>Germany</t>
  </si>
  <si>
    <t>Cost</t>
  </si>
  <si>
    <t xml:space="preserve">   Other goods and services, n.e.s.</t>
  </si>
  <si>
    <t>Both</t>
  </si>
  <si>
    <r>
      <t xml:space="preserve">            </t>
    </r>
    <r>
      <rPr>
        <i/>
        <sz val="9"/>
        <rFont val="Arial"/>
        <family val="2"/>
      </rPr>
      <t>Apartments and others</t>
    </r>
    <r>
      <rPr>
        <sz val="9"/>
        <rFont val="Arial"/>
        <family val="2"/>
      </rPr>
      <t xml:space="preserve">  includes dwelling units found in a wide range of structures such as: duplexes, double-duplexes, triplexes, row-</t>
    </r>
  </si>
  <si>
    <t>GENERAL GOVERNMENT</t>
  </si>
  <si>
    <t xml:space="preserve">     Other single-attached houses</t>
  </si>
  <si>
    <t>GENERAL GOVERNMENT EMPLOYMENT</t>
  </si>
  <si>
    <t>BY COUNTY, PRINCE EDWARD ISLAND</t>
  </si>
  <si>
    <t>Kings County</t>
  </si>
  <si>
    <t>Queens County</t>
  </si>
  <si>
    <t>Prince County</t>
  </si>
  <si>
    <t>Total area of farms (acres)</t>
  </si>
  <si>
    <t>Average acres per farm</t>
  </si>
  <si>
    <t>Type of farm operation management:</t>
  </si>
  <si>
    <t xml:space="preserve">   Individual or family farm</t>
  </si>
  <si>
    <t xml:space="preserve">   Partnership:</t>
  </si>
  <si>
    <t xml:space="preserve">             </t>
  </si>
  <si>
    <t>v2370221,v2370222,v2370225,v2370229,v2370230,v2370233,v2370236,v2370237,v2370244,v2370250,v2370251</t>
  </si>
  <si>
    <t xml:space="preserve">     Manufacturing   </t>
  </si>
  <si>
    <t>Animal Aquaculture</t>
  </si>
  <si>
    <t>Total, All Violations</t>
  </si>
  <si>
    <t>Total Criminal Code (including traffic)</t>
  </si>
  <si>
    <t xml:space="preserve">   Other Violations Causing Death</t>
  </si>
  <si>
    <t xml:space="preserve">   Firearms</t>
  </si>
  <si>
    <t xml:space="preserve">   Extortion</t>
  </si>
  <si>
    <t xml:space="preserve">   Criminal Harassment</t>
  </si>
  <si>
    <t xml:space="preserve">   Child Pornography</t>
  </si>
  <si>
    <t>Traffic Violations</t>
  </si>
  <si>
    <t xml:space="preserve">   Impaired Driving</t>
  </si>
  <si>
    <t xml:space="preserve">   Other Traffic Violations</t>
  </si>
  <si>
    <t>Federal Statute Violations</t>
  </si>
  <si>
    <t>Sources: Health PEI and Prince Edward Island Department of Health and Wellness.</t>
  </si>
  <si>
    <t>Source: Health PEI and Prince Edward Island Department of Health and Wellness.</t>
  </si>
  <si>
    <t>Notes:</t>
  </si>
  <si>
    <t>Enrolment data are for public and private schools.</t>
  </si>
  <si>
    <t>(Grade K-12)</t>
  </si>
  <si>
    <t>Interest on Unfunded Employees Future Benefits</t>
  </si>
  <si>
    <t>Health and Wellness</t>
  </si>
  <si>
    <t>Justice and Public Safety</t>
  </si>
  <si>
    <t xml:space="preserve">             Unclassified full-time employees also includes contract employees.</t>
  </si>
  <si>
    <t xml:space="preserve">             Legislative Assembly staff are not covered under The Civil Service Act and are, therefore, not </t>
  </si>
  <si>
    <r>
      <t xml:space="preserve">             included in the </t>
    </r>
    <r>
      <rPr>
        <i/>
        <sz val="11"/>
        <rFont val="Arial"/>
        <family val="2"/>
      </rPr>
      <t>Civil Service Establishment</t>
    </r>
    <r>
      <rPr>
        <sz val="11"/>
        <rFont val="Arial"/>
        <family val="2"/>
      </rPr>
      <t xml:space="preserve"> totals.</t>
    </r>
  </si>
  <si>
    <t>TABLE 108</t>
  </si>
  <si>
    <t xml:space="preserve">   Crop and Animal Production*</t>
  </si>
  <si>
    <t xml:space="preserve">   Forestry and logging*</t>
  </si>
  <si>
    <t>* includes Support Activities</t>
  </si>
  <si>
    <t>Motor Vehicle and Parts Dealers</t>
  </si>
  <si>
    <t xml:space="preserve">     Acute care hospitals</t>
  </si>
  <si>
    <t xml:space="preserve">30,000 - </t>
  </si>
  <si>
    <t xml:space="preserve">100,000 - </t>
  </si>
  <si>
    <t>and Over</t>
  </si>
  <si>
    <t>POPULATION</t>
  </si>
  <si>
    <t xml:space="preserve">           In this table, the low income cut-offs are the same since 1976 because they are expressed in constant dollars.</t>
  </si>
  <si>
    <t>BY COUNTIES</t>
  </si>
  <si>
    <t>Benefits</t>
  </si>
  <si>
    <t>Other Income</t>
  </si>
  <si>
    <t>FROZEN</t>
  </si>
  <si>
    <t>FOODS</t>
  </si>
  <si>
    <t>ALL FOOD</t>
  </si>
  <si>
    <t>PRODUCTION</t>
  </si>
  <si>
    <t>CHEMICAL</t>
  </si>
  <si>
    <t xml:space="preserve">Other Basic Organic Chemical </t>
  </si>
  <si>
    <t>Local Seed for Next Crop</t>
  </si>
  <si>
    <t>Processing / Local Use</t>
  </si>
  <si>
    <t xml:space="preserve">           Total may not equal sum of components due to rounding.</t>
  </si>
  <si>
    <t xml:space="preserve">   Fraud*</t>
  </si>
  <si>
    <t>Fraud includes Identity Theft and Identity Fraud.</t>
  </si>
  <si>
    <t>2010</t>
  </si>
  <si>
    <t>2006/2008</t>
  </si>
  <si>
    <t>Health PEI</t>
  </si>
  <si>
    <t>Department of Health and Wellness</t>
  </si>
  <si>
    <t>Innovation PEI</t>
  </si>
  <si>
    <t>Summerside Regional Development Corporation</t>
  </si>
  <si>
    <t>PEI Museum and Heritage Foundation</t>
  </si>
  <si>
    <t>Tourism PEI</t>
  </si>
  <si>
    <t xml:space="preserve">             2006 and 2011 Census of Agriculture, Farm and Farm Operator Data, catalogue no. 95-640-XWE.</t>
  </si>
  <si>
    <t xml:space="preserve">   Household expenditures on consumer goods</t>
  </si>
  <si>
    <t xml:space="preserve">   Household expenditures on consumer services</t>
  </si>
  <si>
    <t>Non-profit institutions serving households'</t>
  </si>
  <si>
    <t xml:space="preserve">   Intellectual property products</t>
  </si>
  <si>
    <t>Household final consumption expenditure: (1)</t>
  </si>
  <si>
    <t>General governments final consumption expenditure: (2)</t>
  </si>
  <si>
    <t>final consumption expenditure: (3)</t>
  </si>
  <si>
    <t>Final consumption expenditure (4) = (1) + (2) + (3)</t>
  </si>
  <si>
    <t>Business gross fixed capital formation: (5)</t>
  </si>
  <si>
    <t>General governments gross fixed capital formation: (6)</t>
  </si>
  <si>
    <t>gross fixed capital formation: (7)</t>
  </si>
  <si>
    <t>FINAL DOMESTIC DEMAND = (4) + (8)</t>
  </si>
  <si>
    <t>Gross fixed capital formation (8) = (5) + (6) + (7)</t>
  </si>
  <si>
    <t>FINAL DOMESTIC DEMAND (9) = (4) + (8)</t>
  </si>
  <si>
    <t>CENSUS FAMILIES:  COUPLE FAMILIES BY SIZE AND STRUCTURE</t>
  </si>
  <si>
    <t>5+</t>
  </si>
  <si>
    <t>Source: Statistics Canada, Demography Division, Annual Census Family Estimates</t>
  </si>
  <si>
    <t>SURVEY OF EMPLOYMENT, PAYROLLS AND HOURS</t>
  </si>
  <si>
    <t>Industrial Aggregate</t>
  </si>
  <si>
    <t>Goods Producing Industries</t>
  </si>
  <si>
    <t xml:space="preserve">   Manufacturing</t>
  </si>
  <si>
    <t>Service Producing Industries</t>
  </si>
  <si>
    <t xml:space="preserve">   Trade Sector</t>
  </si>
  <si>
    <t xml:space="preserve">   Transportation and Warehousing</t>
  </si>
  <si>
    <t xml:space="preserve">   Finance and Insurance</t>
  </si>
  <si>
    <t xml:space="preserve">   Real Estate and Leasing</t>
  </si>
  <si>
    <t xml:space="preserve">   Professiional Services</t>
  </si>
  <si>
    <t xml:space="preserve">   Management Services</t>
  </si>
  <si>
    <t xml:space="preserve">   Administrative Support</t>
  </si>
  <si>
    <t xml:space="preserve">   Education</t>
  </si>
  <si>
    <t xml:space="preserve">   Health and Social Services</t>
  </si>
  <si>
    <t xml:space="preserve">   Arts, Entertainment and Recreation</t>
  </si>
  <si>
    <t xml:space="preserve">   Accommodation and Food Services</t>
  </si>
  <si>
    <t xml:space="preserve">   Other Services</t>
  </si>
  <si>
    <t xml:space="preserve">   Public Administration</t>
  </si>
  <si>
    <t xml:space="preserve">   Information and Culture</t>
  </si>
  <si>
    <t>Maternity</t>
  </si>
  <si>
    <t>Parental</t>
  </si>
  <si>
    <t>Work Sharing</t>
  </si>
  <si>
    <t>Training</t>
  </si>
  <si>
    <t>MONTHLY AVERAGE NUMBER OF BENEFICIARIES BY TYPE</t>
  </si>
  <si>
    <t>Source:</t>
  </si>
  <si>
    <t xml:space="preserve">    Non-Farm</t>
  </si>
  <si>
    <t xml:space="preserve">    Farm</t>
  </si>
  <si>
    <t xml:space="preserve">    Rental Income of Properties</t>
  </si>
  <si>
    <t>Net Property Income</t>
  </si>
  <si>
    <t>Primary Household Income</t>
  </si>
  <si>
    <t xml:space="preserve">    From Non-Profit Institutions Serving Households</t>
  </si>
  <si>
    <t xml:space="preserve">    From Corporations</t>
  </si>
  <si>
    <t xml:space="preserve">    From General Government</t>
  </si>
  <si>
    <t xml:space="preserve">    From Non-Residents</t>
  </si>
  <si>
    <t>Household Disposable Income</t>
  </si>
  <si>
    <t>Household Net Savings</t>
  </si>
  <si>
    <t>Household Saving Rate (%)</t>
  </si>
  <si>
    <t xml:space="preserve">    Less: Property Income Paid</t>
  </si>
  <si>
    <t>Less: Current Transfers Paid</t>
  </si>
  <si>
    <t>Less: Household Final Consumption Expenditure</t>
  </si>
  <si>
    <t>Compensation of Employees (1)</t>
  </si>
  <si>
    <t>Net Mixed Income (2)</t>
  </si>
  <si>
    <t xml:space="preserve">    Property Income Received (3)</t>
  </si>
  <si>
    <t>Current Transfers Received (4)</t>
  </si>
  <si>
    <t>Gross Household Income (1+2+3+4)</t>
  </si>
  <si>
    <t>Per capita Household Income, P.E.I.</t>
  </si>
  <si>
    <t>Per capita Household Income, Canada</t>
  </si>
  <si>
    <t>P.E.I. per capita Household Income as</t>
  </si>
  <si>
    <t>% of Canada per capita Household Income</t>
  </si>
  <si>
    <t>Source: Statistics Canada</t>
  </si>
  <si>
    <t>TABLE 34</t>
  </si>
  <si>
    <t>Investment in inventories</t>
  </si>
  <si>
    <t>Compensation of Employees</t>
  </si>
  <si>
    <t xml:space="preserve">   Wages and Salaries</t>
  </si>
  <si>
    <t xml:space="preserve">   Employers' social contributions</t>
  </si>
  <si>
    <t>Gross Operating Surplus</t>
  </si>
  <si>
    <t xml:space="preserve">   Net operating surplus: corporations</t>
  </si>
  <si>
    <t xml:space="preserve">   Consumption of fixed capital: corporations</t>
  </si>
  <si>
    <t xml:space="preserve">   Consumption of fixed capital: general governments</t>
  </si>
  <si>
    <t xml:space="preserve">       and non-profit institutions serving households</t>
  </si>
  <si>
    <t>Gross Mixed Income</t>
  </si>
  <si>
    <t xml:space="preserve">   Net mixed income</t>
  </si>
  <si>
    <t xml:space="preserve">   Consumption of fixed capital: unincorporated businesses</t>
  </si>
  <si>
    <t>Taxes less subsidies on production</t>
  </si>
  <si>
    <t>Taxes less subsidies on products and imports</t>
  </si>
  <si>
    <t xml:space="preserve">   Annual growth (%)</t>
  </si>
  <si>
    <t>Management of Companies and Enterprises</t>
  </si>
  <si>
    <t>Administrative and Support,</t>
  </si>
  <si>
    <t xml:space="preserve">   Waste Management and Remediation Services</t>
  </si>
  <si>
    <t>Professional and Business services</t>
  </si>
  <si>
    <r>
      <t xml:space="preserve">Note: The </t>
    </r>
    <r>
      <rPr>
        <i/>
        <sz val="11"/>
        <rFont val="Arial"/>
        <family val="2"/>
      </rPr>
      <t>Industrial Product Price Index</t>
    </r>
    <r>
      <rPr>
        <sz val="11"/>
        <rFont val="Arial"/>
        <family val="2"/>
      </rPr>
      <t xml:space="preserve"> measures price changes for major commodities sold by Canadian manufacturers</t>
    </r>
  </si>
  <si>
    <t>Pharmacies &amp; Personal Care Stores</t>
  </si>
  <si>
    <t>Gasoline Stations</t>
  </si>
  <si>
    <t>Furniture, Electronics and Appliances</t>
  </si>
  <si>
    <t>Building Material and Garden Equipment</t>
  </si>
  <si>
    <t>Sporting Goods, Hobby, Music, and Books</t>
  </si>
  <si>
    <t>Total excl. Motor Vehicles and Parts</t>
  </si>
  <si>
    <t>France</t>
  </si>
  <si>
    <t>Programs</t>
  </si>
  <si>
    <t>Master's</t>
  </si>
  <si>
    <t>2011</t>
  </si>
  <si>
    <t>2012</t>
  </si>
  <si>
    <t>2007/2009</t>
  </si>
  <si>
    <t>All Malignant Neoplasms</t>
  </si>
  <si>
    <t>PEI 2014 Inc.</t>
  </si>
  <si>
    <t>Notes:  The Civil Service Establishment only reports those employees covered under the Civil Service Act.</t>
  </si>
  <si>
    <t>TABLE 113</t>
  </si>
  <si>
    <r>
      <t>LOCAL</t>
    </r>
    <r>
      <rPr>
        <b/>
        <vertAlign val="superscript"/>
        <sz val="12"/>
        <rFont val="Arial"/>
        <family val="2"/>
      </rPr>
      <t>(2)</t>
    </r>
  </si>
  <si>
    <t>Note 2: Includes Aboriginal Public Administration</t>
  </si>
  <si>
    <t>TOTAL PUBLIC</t>
  </si>
  <si>
    <t>ADMINISTRATION</t>
  </si>
  <si>
    <t>AVERAGE WEEKLY EARNINGS (DOLLARS)</t>
  </si>
  <si>
    <r>
      <t xml:space="preserve">Tax </t>
    </r>
    <r>
      <rPr>
        <b/>
        <vertAlign val="superscript"/>
        <sz val="12"/>
        <rFont val="Arial"/>
        <family val="2"/>
      </rPr>
      <t>(1)</t>
    </r>
  </si>
  <si>
    <r>
      <t xml:space="preserve">(1) </t>
    </r>
    <r>
      <rPr>
        <i/>
        <sz val="11"/>
        <rFont val="Arial"/>
        <family val="2"/>
      </rPr>
      <t>Total Tax</t>
    </r>
    <r>
      <rPr>
        <sz val="11"/>
        <rFont val="Arial"/>
        <family val="2"/>
      </rPr>
      <t xml:space="preserve"> includes federal and provincial income tax.A16</t>
    </r>
  </si>
  <si>
    <t>Totals may not add to sum of components due to rounding.</t>
  </si>
  <si>
    <t xml:space="preserve">For breakdowns with less than ten non-taxable filers, the number of taxfilers in that breakdown is rounded to the nearest ten </t>
  </si>
  <si>
    <r>
      <t xml:space="preserve">for the  </t>
    </r>
    <r>
      <rPr>
        <i/>
        <sz val="11"/>
        <rFont val="Arial"/>
        <family val="2"/>
      </rPr>
      <t>All Returns</t>
    </r>
    <r>
      <rPr>
        <sz val="11"/>
        <rFont val="Arial"/>
        <family val="2"/>
      </rPr>
      <t xml:space="preserve"> table and the corresponding </t>
    </r>
    <r>
      <rPr>
        <i/>
        <sz val="11"/>
        <rFont val="Arial"/>
        <family val="2"/>
      </rPr>
      <t>Taxable Returns</t>
    </r>
    <r>
      <rPr>
        <sz val="11"/>
        <rFont val="Arial"/>
        <family val="2"/>
      </rPr>
      <t xml:space="preserve"> table. The appropriate sub-total and total counts are edited</t>
    </r>
  </si>
  <si>
    <t>when necessary to guard against residual disclosure.</t>
  </si>
  <si>
    <t>TABLE 103</t>
  </si>
  <si>
    <t>TABLE 104</t>
  </si>
  <si>
    <t>TABLE 85</t>
  </si>
  <si>
    <t xml:space="preserve"> North American Aboriginal origins</t>
  </si>
  <si>
    <t xml:space="preserve">    First Nations (North American Indian)</t>
  </si>
  <si>
    <t xml:space="preserve">    Inuit</t>
  </si>
  <si>
    <t xml:space="preserve">    Métis</t>
  </si>
  <si>
    <t xml:space="preserve"> Other North American origins</t>
  </si>
  <si>
    <t xml:space="preserve">    Acadian</t>
  </si>
  <si>
    <t xml:space="preserve">    American</t>
  </si>
  <si>
    <t xml:space="preserve">    Canadian</t>
  </si>
  <si>
    <t xml:space="preserve">    Newfoundlander</t>
  </si>
  <si>
    <t xml:space="preserve">  European origins</t>
  </si>
  <si>
    <t xml:space="preserve">    British Isles origins</t>
  </si>
  <si>
    <t xml:space="preserve">      British Isles origins, n.i.e.</t>
  </si>
  <si>
    <t xml:space="preserve">    French origins</t>
  </si>
  <si>
    <t xml:space="preserve">      Austrian</t>
  </si>
  <si>
    <t xml:space="preserve">      Dutch</t>
  </si>
  <si>
    <t xml:space="preserve">      Danish</t>
  </si>
  <si>
    <t xml:space="preserve">      Icelandic</t>
  </si>
  <si>
    <t xml:space="preserve">      Norwegian</t>
  </si>
  <si>
    <t xml:space="preserve">      Swedish</t>
  </si>
  <si>
    <t xml:space="preserve">      Northern European origins, n.i.e.</t>
  </si>
  <si>
    <t xml:space="preserve">    Eastern European origins</t>
  </si>
  <si>
    <t xml:space="preserve">      Czech</t>
  </si>
  <si>
    <t xml:space="preserve">      Estonian</t>
  </si>
  <si>
    <t xml:space="preserve">      Hungarian</t>
  </si>
  <si>
    <t xml:space="preserve">      Latvian</t>
  </si>
  <si>
    <t xml:space="preserve">      Lithuanian</t>
  </si>
  <si>
    <t xml:space="preserve">      Slovak</t>
  </si>
  <si>
    <t xml:space="preserve">      Eastern European origins, n.i.e.</t>
  </si>
  <si>
    <t xml:space="preserve">    Southern European origins</t>
  </si>
  <si>
    <t xml:space="preserve">      Yugoslavian, n.o.s.</t>
  </si>
  <si>
    <t xml:space="preserve">    Other European origins</t>
  </si>
  <si>
    <t xml:space="preserve">      Other European origins, n.i.e.</t>
  </si>
  <si>
    <t xml:space="preserve">  Caribbean origins</t>
  </si>
  <si>
    <t xml:space="preserve">    Barbadian</t>
  </si>
  <si>
    <t xml:space="preserve">    Dominican</t>
  </si>
  <si>
    <t xml:space="preserve">    Jamaican</t>
  </si>
  <si>
    <t xml:space="preserve">    Argentinian</t>
  </si>
  <si>
    <t xml:space="preserve">    Brazilian</t>
  </si>
  <si>
    <t xml:space="preserve">    Chilean</t>
  </si>
  <si>
    <t xml:space="preserve">    Mexican</t>
  </si>
  <si>
    <t xml:space="preserve">    Western European origins</t>
  </si>
  <si>
    <t xml:space="preserve">    Northern European origins</t>
  </si>
  <si>
    <t xml:space="preserve">      Nigerian</t>
  </si>
  <si>
    <t xml:space="preserve">      South African</t>
  </si>
  <si>
    <t xml:space="preserve">      Black, n.o.s.</t>
  </si>
  <si>
    <t xml:space="preserve">      Other African origins, n.i.e.</t>
  </si>
  <si>
    <t>African origins</t>
  </si>
  <si>
    <t xml:space="preserve">  Central and West African origins</t>
  </si>
  <si>
    <t xml:space="preserve">  North African origins</t>
  </si>
  <si>
    <t xml:space="preserve">  Southern and East African origins</t>
  </si>
  <si>
    <t xml:space="preserve">  Other African origins</t>
  </si>
  <si>
    <t xml:space="preserve">  Asian origins</t>
  </si>
  <si>
    <t xml:space="preserve">      Arab, n.o.s.</t>
  </si>
  <si>
    <t xml:space="preserve">      Saudi Arabian</t>
  </si>
  <si>
    <t xml:space="preserve">      Turk</t>
  </si>
  <si>
    <t xml:space="preserve">      Bangladeshi</t>
  </si>
  <si>
    <t xml:space="preserve">      Nepali</t>
  </si>
  <si>
    <t xml:space="preserve">      Pakistani</t>
  </si>
  <si>
    <t xml:space="preserve">      Sinhalese</t>
  </si>
  <si>
    <t xml:space="preserve">      Sri Lankan</t>
  </si>
  <si>
    <t xml:space="preserve">      Mongolian</t>
  </si>
  <si>
    <t xml:space="preserve">      Taiwanese</t>
  </si>
  <si>
    <t xml:space="preserve">  West Central Asian and </t>
  </si>
  <si>
    <t xml:space="preserve">  Middle Eastern origins</t>
  </si>
  <si>
    <t xml:space="preserve">  South Asian origins</t>
  </si>
  <si>
    <t xml:space="preserve">  East and Southeast Asian origins</t>
  </si>
  <si>
    <t xml:space="preserve">  Oceania origins</t>
  </si>
  <si>
    <t xml:space="preserve">    Australian</t>
  </si>
  <si>
    <t>Total private dwellings:</t>
  </si>
  <si>
    <r>
      <t xml:space="preserve">2012 </t>
    </r>
    <r>
      <rPr>
        <vertAlign val="superscript"/>
        <sz val="11"/>
        <rFont val="Arial"/>
        <family val="2"/>
      </rPr>
      <t>(r)</t>
    </r>
  </si>
  <si>
    <t>Source: Statistics Canada.</t>
  </si>
  <si>
    <t xml:space="preserve">     Low income</t>
  </si>
  <si>
    <t xml:space="preserve">     $  60,000 - $79,999</t>
  </si>
  <si>
    <t xml:space="preserve">     $  80,000 - $99,999</t>
  </si>
  <si>
    <t xml:space="preserve">Average monthly shelter costs for rented dwellings </t>
  </si>
  <si>
    <t>% of tenant households spending 30% or more</t>
  </si>
  <si>
    <t>of household income on shelter costs</t>
  </si>
  <si>
    <t>Average owner's monthly shelter costs</t>
  </si>
  <si>
    <t>of household income on owner's shelter costs</t>
  </si>
  <si>
    <t>% of owner households spending 30% or more</t>
  </si>
  <si>
    <t>Sum of Counties may not equal total due to rounding</t>
  </si>
  <si>
    <t>Source:Statistics Canada.</t>
  </si>
  <si>
    <t>URBAN AND RURAL AREAS, 2011</t>
  </si>
  <si>
    <t>BEFORE-TAX  LOW INCOME CUT-OFFS  (2011 CONSTANT DOLLARS), CANADA</t>
  </si>
  <si>
    <t>AFTER-TAX  LOW INCOME CUT-OFFS  (2011 CONSTANT DOLLARS), CANADA</t>
  </si>
  <si>
    <t>Table 202-0801 - Low income cut-offs before and after tax by community and family size, 2011 constant dollars, annual (dollars)</t>
  </si>
  <si>
    <t>FAMILIES AND UNATTACHED INDIVIDUALS, 2008-2011</t>
  </si>
  <si>
    <t>Table 202-0804 - Persons in low income, by economic family type, annual</t>
  </si>
  <si>
    <t>Note 2: The special aggregate "energy" includes: "electricity", "natural gas", "fuel oil and other fuels", "gasoline", and "fuel, parts and supplies for recreational vehicles".</t>
  </si>
  <si>
    <t>2010=100</t>
  </si>
  <si>
    <t>..</t>
  </si>
  <si>
    <t>2007=100</t>
  </si>
  <si>
    <t xml:space="preserve">  2. Bought or taken as boarders</t>
  </si>
  <si>
    <t xml:space="preserve">  3. Born</t>
  </si>
  <si>
    <t xml:space="preserve">  4. Total Supply (1+2+3)</t>
  </si>
  <si>
    <t xml:space="preserve">  5. Sold alive and boarders removed</t>
  </si>
  <si>
    <t xml:space="preserve">  6. Died or escaped</t>
  </si>
  <si>
    <t xml:space="preserve">  7. Pelted</t>
  </si>
  <si>
    <t xml:space="preserve">  8. Output (5+6+7)</t>
  </si>
  <si>
    <t>Number of Farms</t>
  </si>
  <si>
    <t xml:space="preserve">   Wind Energy Institute of Canada</t>
  </si>
  <si>
    <r>
      <t>2012</t>
    </r>
    <r>
      <rPr>
        <b/>
        <vertAlign val="superscript"/>
        <sz val="12"/>
        <rFont val="Arial"/>
        <family val="2"/>
      </rPr>
      <t>(r)</t>
    </r>
  </si>
  <si>
    <t>2013/14</t>
  </si>
  <si>
    <t xml:space="preserve">   Possession/Trafficking of Stolen Goods</t>
  </si>
  <si>
    <t>Sales</t>
  </si>
  <si>
    <t>Finance PEI</t>
  </si>
  <si>
    <t>r: revised data    -- nil</t>
  </si>
  <si>
    <t>Source: Administration, Corporate HRMS and Payroll Division, PEI Public Service Commission.</t>
  </si>
  <si>
    <t>2013</t>
  </si>
  <si>
    <r>
      <t xml:space="preserve">based on </t>
    </r>
    <r>
      <rPr>
        <i/>
        <sz val="11"/>
        <rFont val="Arial"/>
        <family val="2"/>
      </rPr>
      <t>North American Industrial Classification System</t>
    </r>
    <r>
      <rPr>
        <sz val="11"/>
        <rFont val="Arial"/>
        <family val="2"/>
      </rPr>
      <t xml:space="preserve"> (NAICS)</t>
    </r>
  </si>
  <si>
    <t>Mining and Oil and Gas Extraction</t>
  </si>
  <si>
    <t>Wholesale Trade</t>
  </si>
  <si>
    <t>Retail Trade</t>
  </si>
  <si>
    <t>Professional, Scientific and Technical Services</t>
  </si>
  <si>
    <t>Accommodation and Food Services</t>
  </si>
  <si>
    <t>Other Services</t>
  </si>
  <si>
    <t>Number of Employees</t>
  </si>
  <si>
    <t>1-4</t>
  </si>
  <si>
    <t>5-9</t>
  </si>
  <si>
    <t>10-19</t>
  </si>
  <si>
    <t>20-49</t>
  </si>
  <si>
    <t>50-99</t>
  </si>
  <si>
    <t>100-199</t>
  </si>
  <si>
    <t>200-499</t>
  </si>
  <si>
    <t>500+</t>
  </si>
  <si>
    <t>Admin. and Support, Waste Mngmnt and Remediation Srvcs</t>
  </si>
  <si>
    <t>NUMBER OF BUSINESSES, LOCATION COUNTS</t>
  </si>
  <si>
    <t>TABLE 36</t>
  </si>
  <si>
    <t>Total Income</t>
  </si>
  <si>
    <t>Market Income</t>
  </si>
  <si>
    <t>Canada Pension Plan (CPP) and Quebec Pension Plan (QPP) benefits</t>
  </si>
  <si>
    <t>Employment Insurance (EI) benefits</t>
  </si>
  <si>
    <t>Goods and Services Tax (GST) and Harmonized Sales Tax (HST) credits</t>
  </si>
  <si>
    <t>Other government transfers</t>
  </si>
  <si>
    <t xml:space="preserve">   Wages, salaries and commissions</t>
  </si>
  <si>
    <t xml:space="preserve">   Self-employment income</t>
  </si>
  <si>
    <t>Investment income</t>
  </si>
  <si>
    <t>Other income</t>
  </si>
  <si>
    <t>Total Market Income</t>
  </si>
  <si>
    <t>Government Transfers</t>
  </si>
  <si>
    <t>Total Government Transfers</t>
  </si>
  <si>
    <t xml:space="preserve">    Chemical manufacturing</t>
  </si>
  <si>
    <t xml:space="preserve">       Seafood product preparation and packaging</t>
  </si>
  <si>
    <r>
      <t xml:space="preserve">2013 </t>
    </r>
    <r>
      <rPr>
        <b/>
        <vertAlign val="superscript"/>
        <sz val="12"/>
        <rFont val="Arial"/>
        <family val="2"/>
      </rPr>
      <t>(r)</t>
    </r>
  </si>
  <si>
    <r>
      <t xml:space="preserve">2013 </t>
    </r>
    <r>
      <rPr>
        <vertAlign val="superscript"/>
        <sz val="11"/>
        <rFont val="Arial"/>
        <family val="2"/>
      </rPr>
      <t>(r)</t>
    </r>
  </si>
  <si>
    <t>Migration*</t>
  </si>
  <si>
    <t>Other migration = NPRs + Returning Canadians - Emigrants - Canadians Temporarily Abroad</t>
  </si>
  <si>
    <t>Other Intl.</t>
  </si>
  <si>
    <t>2004-05</t>
  </si>
  <si>
    <r>
      <t xml:space="preserve">           The </t>
    </r>
    <r>
      <rPr>
        <i/>
        <sz val="11"/>
        <rFont val="Arial"/>
        <family val="2"/>
      </rPr>
      <t>total dependency ratio</t>
    </r>
    <r>
      <rPr>
        <sz val="11"/>
        <rFont val="Arial"/>
        <family val="2"/>
      </rPr>
      <t xml:space="preserve"> indicates how many children (0-14) and seniors (65+) there are for every 100</t>
    </r>
  </si>
  <si>
    <t>$25,000-$34,999</t>
  </si>
  <si>
    <t>$35,000-$49,999</t>
  </si>
  <si>
    <t>$50,000-$74,999</t>
  </si>
  <si>
    <t>$75,000-$99,999</t>
  </si>
  <si>
    <t>$100,000-$149,999</t>
  </si>
  <si>
    <t>$150,000-$199,999</t>
  </si>
  <si>
    <t>$200,000-$249,999</t>
  </si>
  <si>
    <t>$250,000 and over</t>
  </si>
  <si>
    <t>Median Total Income ($)</t>
  </si>
  <si>
    <t>Total Persons with Income</t>
  </si>
  <si>
    <t>PERCENTAGE OF PERSONS IN LOW INCOME</t>
  </si>
  <si>
    <t>Under 18</t>
  </si>
  <si>
    <t>18 - 64</t>
  </si>
  <si>
    <t>Persons In Economic Families</t>
  </si>
  <si>
    <t>Unattached Individuals</t>
  </si>
  <si>
    <t>Under 65</t>
  </si>
  <si>
    <t>LOW INCOME CUT-OFFS (BEFORE TAX)</t>
  </si>
  <si>
    <t>All Persons</t>
  </si>
  <si>
    <t>18 to 64</t>
  </si>
  <si>
    <t>65+</t>
  </si>
  <si>
    <t>F: Too unreliable to be published</t>
  </si>
  <si>
    <t>Results of the Canadian Income Survey should not be compared to those produced by the Survey of Labour and Income Dynamics or other previous income surveys.</t>
  </si>
  <si>
    <t>LOW INCOME MEASURE (AFTER TAX)</t>
  </si>
  <si>
    <t>The Market Basket Measure (MBM) attempts to measure a standard of living that is a compromise between subsistence and social inclusion. It also reflects differences in living costs across regions. The MBM represents the cost of a basket that includes: a nutritious diet, clothing and footwear, shelter, transportation, and other necessary goods and services (such as personal care items or household supplies). The cost of the basket is compared to disposable income for each family to determine low income rates.</t>
  </si>
  <si>
    <t>Low income measures (LIMs), are relative measures of low income, set at 50% of adjusted median household income. These measures are categorized according to the number of persons present in the household, reflecting the economies of scale inherent in household size.</t>
  </si>
  <si>
    <t>Employment Income</t>
  </si>
  <si>
    <t>Private Pensions</t>
  </si>
  <si>
    <t>RRSP</t>
  </si>
  <si>
    <t>Old Age Security (OAS) and Net Federal Supplements</t>
  </si>
  <si>
    <t>Canada Child Tax benefit</t>
  </si>
  <si>
    <t>Workers' Compensation benefits</t>
  </si>
  <si>
    <t>Social Assistance</t>
  </si>
  <si>
    <t>Provincial Refundable Tax Credits and Family Benefits</t>
  </si>
  <si>
    <t>$25,000 to</t>
  </si>
  <si>
    <t>$45,000 to</t>
  </si>
  <si>
    <t>Charlottetown CA</t>
  </si>
  <si>
    <t>Summerside CA</t>
  </si>
  <si>
    <t>ALL RETURNS BY INCOME AND AGE</t>
  </si>
  <si>
    <t>Under 20</t>
  </si>
  <si>
    <t>by Age Group</t>
  </si>
  <si>
    <t>20 - 29</t>
  </si>
  <si>
    <t>30 - 39</t>
  </si>
  <si>
    <t>40 - 49</t>
  </si>
  <si>
    <t>50 - 59</t>
  </si>
  <si>
    <t>60 - 69</t>
  </si>
  <si>
    <t>70 - 74</t>
  </si>
  <si>
    <t>75 and over</t>
  </si>
  <si>
    <t>CA: Census Agglomeration</t>
  </si>
  <si>
    <t>10. Total Disposition (6+7+8+9)</t>
  </si>
  <si>
    <t xml:space="preserve">  9. Inventory at December 31</t>
  </si>
  <si>
    <t>n/a</t>
  </si>
  <si>
    <t>p: preliminary data, r: revised data</t>
  </si>
  <si>
    <t>TRAVEL SURVEY OF CANADIAN RESIDENTS</t>
  </si>
  <si>
    <t>SAME DAY VISITS</t>
  </si>
  <si>
    <t>Pleasure</t>
  </si>
  <si>
    <t>Mode of Transportation</t>
  </si>
  <si>
    <t>Number of Visits</t>
  </si>
  <si>
    <t>Expenditures</t>
  </si>
  <si>
    <t>Total Visits</t>
  </si>
  <si>
    <t>Visiting Friend/Relatives</t>
  </si>
  <si>
    <t>Purpose of Visit</t>
  </si>
  <si>
    <t>Automobile</t>
  </si>
  <si>
    <t>OVERNIGHT VISITS</t>
  </si>
  <si>
    <t>Business/Other Reasons</t>
  </si>
  <si>
    <t>2014/15</t>
  </si>
  <si>
    <t>Note: The University of Prince Edward Island (UPEI) school year runs from May of the first year to April the following year including two summer sessions. Full-time and part-time data for UPEI are recorded as of December 1 of each school year. Summer data are recorded as unique ID numbers registered in the two summer sessions. Master’s program and Ph.D. program data include both full-time and part-time students. Ph.D. programs include enrolment in Ph.D. Veterinary Medicine, Ph.D. in Education and Ph.D. in Science.</t>
  </si>
  <si>
    <t>NET DEBT</t>
  </si>
  <si>
    <r>
      <t>2013</t>
    </r>
    <r>
      <rPr>
        <b/>
        <vertAlign val="superscript"/>
        <sz val="12"/>
        <rFont val="Arial"/>
        <family val="2"/>
      </rPr>
      <t>(r)</t>
    </r>
  </si>
  <si>
    <t>2014</t>
  </si>
  <si>
    <r>
      <t xml:space="preserve">Note 1: </t>
    </r>
    <r>
      <rPr>
        <i/>
        <sz val="11"/>
        <rFont val="Arial"/>
        <family val="2"/>
      </rPr>
      <t>All Returns</t>
    </r>
    <r>
      <rPr>
        <sz val="11"/>
        <rFont val="Arial"/>
        <family val="2"/>
      </rPr>
      <t xml:space="preserve"> consists of taxable returns (returns with positive taxable income) plus those returns filed with zero </t>
    </r>
  </si>
  <si>
    <t xml:space="preserve">            taxable income. The data presented in this table represent all taxfilers. Data may vary as other information is </t>
  </si>
  <si>
    <t xml:space="preserve">            based on a statistical sample.</t>
  </si>
  <si>
    <t>Nunavut</t>
  </si>
  <si>
    <t>Northwest Territories</t>
  </si>
  <si>
    <t>Newfoundland and Labrador</t>
  </si>
  <si>
    <t>AVERAGE WEEKLY EARNINGS IN THE TRANSPORTATION AND WAREHOUSING SECTOR</t>
  </si>
  <si>
    <t>Per Cent Share of Total Household Expenditures (%)</t>
  </si>
  <si>
    <t>Total Transportation Expenditures</t>
  </si>
  <si>
    <t>Other transport services</t>
  </si>
  <si>
    <t>Railway and water transport</t>
  </si>
  <si>
    <t>Air transport</t>
  </si>
  <si>
    <t>Taxi and limousine</t>
  </si>
  <si>
    <t>Urban transit and interurban bus</t>
  </si>
  <si>
    <t>Other related services</t>
  </si>
  <si>
    <t>Passenger vehicle renting</t>
  </si>
  <si>
    <t>Parking</t>
  </si>
  <si>
    <t>Maintenance and repair of vehicles</t>
  </si>
  <si>
    <t>Fuels and lubricants</t>
  </si>
  <si>
    <t>Spare parts and accessories for vehicles</t>
  </si>
  <si>
    <t>Other vehicles</t>
  </si>
  <si>
    <t>Used motor vehicles</t>
  </si>
  <si>
    <t>New trucks, vans and sport utility vehicles</t>
  </si>
  <si>
    <t>New passenger cars</t>
  </si>
  <si>
    <t>(DOLLARS, MILLIONS)</t>
  </si>
  <si>
    <t>Source: Prince Edward Island Department of Justice and Public Safety</t>
  </si>
  <si>
    <r>
      <t xml:space="preserve">2014 </t>
    </r>
    <r>
      <rPr>
        <b/>
        <vertAlign val="superscript"/>
        <sz val="12"/>
        <rFont val="Arial"/>
        <family val="2"/>
      </rPr>
      <t>(r)</t>
    </r>
  </si>
  <si>
    <r>
      <t xml:space="preserve">2014 </t>
    </r>
    <r>
      <rPr>
        <vertAlign val="superscript"/>
        <sz val="11"/>
        <rFont val="Arial"/>
        <family val="2"/>
      </rPr>
      <t>(r)</t>
    </r>
  </si>
  <si>
    <t>Edu., Law and Social, Community and Gov't Srvcs</t>
  </si>
  <si>
    <t>Natural resources, Agriculture and Related</t>
  </si>
  <si>
    <t>Manufacturing and Utilities</t>
  </si>
  <si>
    <r>
      <t>2014</t>
    </r>
    <r>
      <rPr>
        <b/>
        <vertAlign val="superscript"/>
        <sz val="12"/>
        <rFont val="Arial"/>
        <family val="2"/>
      </rPr>
      <t xml:space="preserve"> (r)</t>
    </r>
  </si>
  <si>
    <t>.. Not Available</t>
  </si>
  <si>
    <r>
      <rPr>
        <sz val="11"/>
        <rFont val="Arial"/>
        <family val="2"/>
      </rPr>
      <t xml:space="preserve">1931 - 2006, </t>
    </r>
    <r>
      <rPr>
        <u/>
        <sz val="11"/>
        <color indexed="12"/>
        <rFont val="Arial"/>
        <family val="2"/>
      </rPr>
      <t>Census of Population and Census Agriculture</t>
    </r>
    <r>
      <rPr>
        <sz val="11"/>
        <rFont val="Arial"/>
        <family val="2"/>
      </rPr>
      <t>,  Agriculture-Population Linkage Data</t>
    </r>
  </si>
  <si>
    <r>
      <rPr>
        <sz val="11"/>
        <rFont val="Arial"/>
        <family val="2"/>
      </rPr>
      <t xml:space="preserve">Source: Canada Revenue Agency,  </t>
    </r>
    <r>
      <rPr>
        <u/>
        <sz val="11"/>
        <color indexed="12"/>
        <rFont val="Arial"/>
        <family val="2"/>
      </rPr>
      <t>T1 Final Statistics</t>
    </r>
    <r>
      <rPr>
        <sz val="11"/>
        <rFont val="Arial"/>
        <family val="2"/>
      </rPr>
      <t>, Final Table 3.</t>
    </r>
  </si>
  <si>
    <r>
      <rPr>
        <sz val="11"/>
        <rFont val="Arial"/>
        <family val="2"/>
      </rPr>
      <t xml:space="preserve">Source: Canada Revenue Agency,  </t>
    </r>
    <r>
      <rPr>
        <u/>
        <sz val="11"/>
        <color indexed="12"/>
        <rFont val="Arial"/>
        <family val="2"/>
      </rPr>
      <t>T1 Final Statistics</t>
    </r>
    <r>
      <rPr>
        <sz val="11"/>
        <rFont val="Arial"/>
        <family val="2"/>
      </rPr>
      <t>,  Tables 2 and 4.</t>
    </r>
  </si>
  <si>
    <r>
      <rPr>
        <sz val="11"/>
        <rFont val="Arial"/>
        <family val="2"/>
      </rPr>
      <t xml:space="preserve">Source: Canada Revenue Agency,  </t>
    </r>
    <r>
      <rPr>
        <u/>
        <sz val="11"/>
        <color indexed="12"/>
        <rFont val="Arial"/>
        <family val="2"/>
      </rPr>
      <t>T1 Preliminary Statistics</t>
    </r>
    <r>
      <rPr>
        <sz val="11"/>
        <rFont val="Arial"/>
        <family val="2"/>
      </rPr>
      <t>, Preliminary Table 5 for Prince Edward Island</t>
    </r>
  </si>
  <si>
    <t>Supplementary Labour Income</t>
  </si>
  <si>
    <r>
      <rPr>
        <sz val="11"/>
        <rFont val="Arial"/>
        <family val="2"/>
      </rPr>
      <t xml:space="preserve">Source: Industry Canada, Trade Data Online, </t>
    </r>
    <r>
      <rPr>
        <u/>
        <sz val="11"/>
        <color indexed="12"/>
        <rFont val="Arial"/>
        <family val="2"/>
      </rPr>
      <t>http://www.ic.gc.ca/eic/site/tdo-dcd.nsf/eng/Home</t>
    </r>
  </si>
  <si>
    <t>Information and Cultural</t>
  </si>
  <si>
    <t>Management of Companies</t>
  </si>
  <si>
    <t>Admin &amp; Support, Waste Management</t>
  </si>
  <si>
    <t xml:space="preserve">   Machinery and Equipment</t>
  </si>
  <si>
    <t>x: confidential data   ..: not applicable    F: Too unreliable to be published</t>
  </si>
  <si>
    <t>Revenue</t>
  </si>
  <si>
    <t>Expenses</t>
  </si>
  <si>
    <t>Profit Margin (%)</t>
  </si>
  <si>
    <t>ACCOMMODATION SERVICES</t>
  </si>
  <si>
    <t>Total Fixed Roof Accommodations</t>
  </si>
  <si>
    <t>Room Nights</t>
  </si>
  <si>
    <t>Available</t>
  </si>
  <si>
    <t>Sold</t>
  </si>
  <si>
    <t>Hotels, Motels, Resorts</t>
  </si>
  <si>
    <t>Inns</t>
  </si>
  <si>
    <t>Cabins, Cottages</t>
  </si>
  <si>
    <t>Tourist Homes, B&amp;Bs</t>
  </si>
  <si>
    <t>Campgrounds</t>
  </si>
  <si>
    <t>Site Nights</t>
  </si>
  <si>
    <t>Rate %</t>
  </si>
  <si>
    <t>OCCUPANCY RATES</t>
  </si>
  <si>
    <t>BY TYPE OF ACCOMMODATION</t>
  </si>
  <si>
    <t>Machinery Industries</t>
  </si>
  <si>
    <r>
      <t>2014</t>
    </r>
    <r>
      <rPr>
        <b/>
        <vertAlign val="superscript"/>
        <sz val="12"/>
        <rFont val="Arial"/>
        <family val="2"/>
      </rPr>
      <t>(r)</t>
    </r>
  </si>
  <si>
    <t>Source:    P.E.I. Department of Finance, Taxation and Property Records Division.</t>
  </si>
  <si>
    <t>Source:   Highway Safety Division, P.E.I. Department of Transportation, Infrastructure and Energy</t>
  </si>
  <si>
    <t>Source: P.E.I. Department of Transportation, Infrastructure and Energy</t>
  </si>
  <si>
    <t>All employees (employees paid by the hour, salaried employees and other employees), including overtime</t>
  </si>
  <si>
    <t>2015/16</t>
  </si>
  <si>
    <t>Source: Prince Edward Island Department of Education, Early Learning and Culture</t>
  </si>
  <si>
    <t>Credit</t>
  </si>
  <si>
    <t>Courses*</t>
  </si>
  <si>
    <t>* Post-secondary credit courses (identical to credit courses in full time programs) that are offered at alternate times and locations and open to the general public</t>
  </si>
  <si>
    <t>2012-13</t>
  </si>
  <si>
    <t>2014-15</t>
  </si>
  <si>
    <t>2013-14</t>
  </si>
  <si>
    <t xml:space="preserve">         Palliative Care Centre</t>
  </si>
  <si>
    <t>Total in-province bed capacity</t>
  </si>
  <si>
    <r>
      <t xml:space="preserve">    Total nursing homes</t>
    </r>
    <r>
      <rPr>
        <i/>
        <vertAlign val="superscript"/>
        <sz val="11"/>
        <rFont val="Arial"/>
        <family val="2"/>
      </rPr>
      <t>(3)</t>
    </r>
  </si>
  <si>
    <r>
      <t xml:space="preserve">       Licensed Private:</t>
    </r>
    <r>
      <rPr>
        <i/>
        <vertAlign val="superscript"/>
        <sz val="10"/>
        <rFont val="Arial"/>
        <family val="2"/>
      </rPr>
      <t>(4)</t>
    </r>
  </si>
  <si>
    <t>Note 3: This includes long-term care respite beds</t>
  </si>
  <si>
    <t>Note 4: Licensed Private - as of December of each year</t>
  </si>
  <si>
    <t>Bed capacity per '000 population</t>
  </si>
  <si>
    <t>Agriculture and Fisheries</t>
  </si>
  <si>
    <t>Communities, Land and Environment</t>
  </si>
  <si>
    <t>Education, Early Learning and Culture</t>
  </si>
  <si>
    <t>Economic Development and Tourism</t>
  </si>
  <si>
    <t>Finance</t>
  </si>
  <si>
    <t>Workforce and Advanced Learning</t>
  </si>
  <si>
    <t>Family and Human Services</t>
  </si>
  <si>
    <t>F: too unreliable to be published</t>
  </si>
  <si>
    <t>2015</t>
  </si>
  <si>
    <t>2008/2010</t>
  </si>
  <si>
    <t>2009/2011</t>
  </si>
  <si>
    <t>2010/2012</t>
  </si>
  <si>
    <t>Source: Maritime Electric Company, Ltd.</t>
  </si>
  <si>
    <t>Total (lbs)</t>
  </si>
  <si>
    <t>Total ($)</t>
  </si>
  <si>
    <t>Source: Statistics Division, Gulf Region, Canada Department of Fisheries and Oceans and Canadian Coast Guard &amp; Prince Edward Island Department of Agriculture and Fisheries</t>
  </si>
  <si>
    <r>
      <t xml:space="preserve">2015 </t>
    </r>
    <r>
      <rPr>
        <b/>
        <vertAlign val="superscript"/>
        <sz val="12"/>
        <rFont val="Arial"/>
        <family val="2"/>
      </rPr>
      <t>(r)</t>
    </r>
  </si>
  <si>
    <t xml:space="preserve">                    </t>
  </si>
  <si>
    <r>
      <t xml:space="preserve">2015 </t>
    </r>
    <r>
      <rPr>
        <vertAlign val="superscript"/>
        <sz val="11"/>
        <rFont val="Arial"/>
        <family val="2"/>
      </rPr>
      <t>(r)</t>
    </r>
  </si>
  <si>
    <r>
      <t>Population</t>
    </r>
    <r>
      <rPr>
        <vertAlign val="subscript"/>
        <sz val="11"/>
        <rFont val="Arial"/>
        <family val="2"/>
      </rPr>
      <t xml:space="preserve"> t</t>
    </r>
    <r>
      <rPr>
        <sz val="11"/>
        <rFont val="Arial"/>
        <family val="2"/>
      </rPr>
      <t xml:space="preserve"> = Population </t>
    </r>
    <r>
      <rPr>
        <vertAlign val="subscript"/>
        <sz val="11"/>
        <rFont val="Arial"/>
        <family val="2"/>
      </rPr>
      <t>(t-1)</t>
    </r>
    <r>
      <rPr>
        <sz val="11"/>
        <rFont val="Arial"/>
        <family val="2"/>
      </rPr>
      <t xml:space="preserve"> + births - deaths + net interprovincial migration + international migration + other international</t>
    </r>
  </si>
  <si>
    <t>CENSUS POPULATION BY STATISTICAL REGION, 1901-2016</t>
  </si>
  <si>
    <t xml:space="preserve">  NATIVE RESERVES ON PRINCE EDWARD ISLAND, 2001-2016</t>
  </si>
  <si>
    <r>
      <t>Bedeque</t>
    </r>
    <r>
      <rPr>
        <vertAlign val="superscript"/>
        <sz val="11"/>
        <rFont val="Arial"/>
        <family val="2"/>
      </rPr>
      <t>(3)</t>
    </r>
  </si>
  <si>
    <r>
      <t>Morell 2</t>
    </r>
    <r>
      <rPr>
        <vertAlign val="superscript"/>
        <sz val="11"/>
        <rFont val="Arial"/>
        <family val="2"/>
      </rPr>
      <t>(1)</t>
    </r>
  </si>
  <si>
    <t>Note 3: Beginning in 2016, Bedeque includes Central Bedeque</t>
  </si>
  <si>
    <r>
      <rPr>
        <sz val="11"/>
        <rFont val="Arial"/>
        <family val="2"/>
      </rPr>
      <t xml:space="preserve">Source: Statistics Canada, </t>
    </r>
    <r>
      <rPr>
        <u/>
        <sz val="11"/>
        <color indexed="12"/>
        <rFont val="Arial"/>
        <family val="2"/>
      </rPr>
      <t>Census of Population</t>
    </r>
    <r>
      <rPr>
        <sz val="11"/>
        <rFont val="Arial"/>
        <family val="2"/>
      </rPr>
      <t>, 2001, 2006, 2011 and 2016.</t>
    </r>
  </si>
  <si>
    <t>ON PRINCE EDWARD ISLAND, 2001-2016</t>
  </si>
  <si>
    <r>
      <t>2015</t>
    </r>
    <r>
      <rPr>
        <b/>
        <vertAlign val="superscript"/>
        <sz val="12"/>
        <rFont val="Arial"/>
        <family val="2"/>
      </rPr>
      <t>(r)</t>
    </r>
  </si>
  <si>
    <t>Businesses are counted according to the number of 'statistical locations' they have. For example, a retail business with 10 stores and a head office is counted 11 times in the Canadian business counts.</t>
  </si>
  <si>
    <t>The data includes all active Canadian locations with employees.</t>
  </si>
  <si>
    <r>
      <t>Fluctuations in these figures from one reference period to another can come from methodological changes (for example, changes to the method for identifying inactive units or in business industrial classification strategies). As a result, these data do not only represent changes in the business population over time.</t>
    </r>
    <r>
      <rPr>
        <b/>
        <sz val="10"/>
        <rFont val="Arial"/>
        <family val="2"/>
      </rPr>
      <t xml:space="preserve"> Statistics Canada advises users not to use these data as a time series.</t>
    </r>
  </si>
  <si>
    <t>The Unclassified category is composed of units which have not been coded to an industry.</t>
  </si>
  <si>
    <t xml:space="preserve">     Clothing and accessories</t>
  </si>
  <si>
    <t>Income taxes</t>
  </si>
  <si>
    <r>
      <t>2015</t>
    </r>
    <r>
      <rPr>
        <b/>
        <vertAlign val="superscript"/>
        <sz val="12"/>
        <rFont val="Arial"/>
        <family val="2"/>
      </rPr>
      <t xml:space="preserve"> (r)</t>
    </r>
  </si>
  <si>
    <t xml:space="preserve"> Education, Law, Social</t>
  </si>
  <si>
    <t xml:space="preserve"> Community and Government Services</t>
  </si>
  <si>
    <t xml:space="preserve"> Births</t>
  </si>
  <si>
    <t xml:space="preserve"> Deaths</t>
  </si>
  <si>
    <t>EMPLOYMENT INSURANCE BENEFIT PAYMENTS AND</t>
  </si>
  <si>
    <t>BENEFIT WEEKS, BY PROVINCE</t>
  </si>
  <si>
    <t>BENEFIT PAYMENTS ($ 000s)</t>
  </si>
  <si>
    <t>BENEFIT WEEKS (000s)</t>
  </si>
  <si>
    <t>The low income cut-offs before tax (LICO-BT) are income thresholds below which a family will likely devote a larger share of its before-tax income on the necessities of food, shelter and clothing than the average family. The approach is essentially to estimate an income threshold at which families are expected to spend 20 percentage points more than the average family on food, shelter and clothing, based on the 1992 Family Expenditures Survey. LICOs are calculated in this manner for seven family sizes and five community sizes.</t>
  </si>
  <si>
    <t>TABLE 37</t>
  </si>
  <si>
    <t>TABLE 38A</t>
  </si>
  <si>
    <t>TABLE 38B</t>
  </si>
  <si>
    <t>China</t>
  </si>
  <si>
    <t>Paperboard Container</t>
  </si>
  <si>
    <t>Figures in these tables include domestic exports only. Domestic exports consist of goods grown, produced, extracted or manufactured in PEI, leaving the country, through customs, for a foreign destination. Exports of imported merchandise which has been substantially enhanced in value are also included. Re-exports, goods that have previously entered PEI and leave in the same condition as when first imported, are not included.</t>
  </si>
  <si>
    <t>2016/17</t>
  </si>
  <si>
    <t>2015-16</t>
  </si>
  <si>
    <t>2016</t>
  </si>
  <si>
    <t>(women aged 15-49) *</t>
  </si>
  <si>
    <t>FY 2015/16</t>
  </si>
  <si>
    <t>Department of Finance</t>
  </si>
  <si>
    <t>Department of Agriculture and Fisheries</t>
  </si>
  <si>
    <t>PEI Agricultural Insurance Corporation</t>
  </si>
  <si>
    <t>PEI Grain Elevators Corporation</t>
  </si>
  <si>
    <t>Interministerial Women's Secretariat</t>
  </si>
  <si>
    <t>PEI Housing Corporation</t>
  </si>
  <si>
    <t>PEI Student Financial Assistance Corporation</t>
  </si>
  <si>
    <t>Department of Economic Development and Tourism</t>
  </si>
  <si>
    <t>Department of Education, Early Learning and Culture</t>
  </si>
  <si>
    <t>Department of Family and Human Services</t>
  </si>
  <si>
    <t>Department of Justice and Public Safety</t>
  </si>
  <si>
    <t>PEI Human Rights Commission</t>
  </si>
  <si>
    <t>Transportation, Infrastructure and Energy</t>
  </si>
  <si>
    <t>Department of Transportation, Infrastructure and Energy</t>
  </si>
  <si>
    <t>Department of Workforce and Advanced Learning</t>
  </si>
  <si>
    <t>Treasury Board Secretariat</t>
  </si>
  <si>
    <t>Women's Secretariat</t>
  </si>
  <si>
    <t>Product:</t>
  </si>
  <si>
    <t>Potatoes, Frozen</t>
  </si>
  <si>
    <t>Lobsters, Frozen</t>
  </si>
  <si>
    <t>Turbo-Propellers - under 1,100 Kw</t>
  </si>
  <si>
    <t>Potatoes - Fresh or Chilled</t>
  </si>
  <si>
    <t>Lobsters - Prepared or Preserved</t>
  </si>
  <si>
    <t>Parts of Turbo-Jets or Propellers</t>
  </si>
  <si>
    <t>Mussels - Live, Fresh or Chilled</t>
  </si>
  <si>
    <t>Cmpst Dgnstc or Lab Reagents, Nes</t>
  </si>
  <si>
    <t>Turbo-Propellers - over 1,100 Kw</t>
  </si>
  <si>
    <t>State:</t>
  </si>
  <si>
    <t>New York</t>
  </si>
  <si>
    <t>New Jersey</t>
  </si>
  <si>
    <t>Texas</t>
  </si>
  <si>
    <t>New Hampshire</t>
  </si>
  <si>
    <t>Maine</t>
  </si>
  <si>
    <t>Pennsylvania</t>
  </si>
  <si>
    <t>Florida</t>
  </si>
  <si>
    <t>Illinois</t>
  </si>
  <si>
    <t>California</t>
  </si>
  <si>
    <t>Michigan</t>
  </si>
  <si>
    <t>Puerto Rico</t>
  </si>
  <si>
    <t>Maryland</t>
  </si>
  <si>
    <t>Alaska</t>
  </si>
  <si>
    <t>Georgia</t>
  </si>
  <si>
    <t>All Other States</t>
  </si>
  <si>
    <t>Exports to USA</t>
  </si>
  <si>
    <t>Domestic Exports</t>
  </si>
  <si>
    <t>TABLE 112</t>
  </si>
  <si>
    <t>Singles</t>
  </si>
  <si>
    <t>Multi-unit</t>
  </si>
  <si>
    <t>TABLE 114</t>
  </si>
  <si>
    <t>n.a.: data not available.</t>
  </si>
  <si>
    <t>Calculated by the P.E.I. Department of Finance based on Table 43.</t>
  </si>
  <si>
    <t>2016 CENSUS DATA ON POPULATION BY AGE AND GENDER</t>
  </si>
  <si>
    <t>Data presented in these tables are 2016 Census counts and NOT population estimates.</t>
  </si>
  <si>
    <t xml:space="preserve">     4 person households</t>
  </si>
  <si>
    <t xml:space="preserve">     5 or more person households</t>
  </si>
  <si>
    <t>2016 CENSUS DATA ON PRIVATE HOUSEHOLDS</t>
  </si>
  <si>
    <t>Propane</t>
  </si>
  <si>
    <t>Kerosene</t>
  </si>
  <si>
    <t>Jet/Aviation</t>
  </si>
  <si>
    <t>Source: Island Regulatory and Appeals Commission</t>
  </si>
  <si>
    <t>x: not available</t>
  </si>
  <si>
    <t>COMPARISON OF SELECTED CENSUS FARM DATA, 2001, 2006, 2011 AND 2016</t>
  </si>
  <si>
    <t>2001 / 2016</t>
  </si>
  <si>
    <t>2011 / 2016</t>
  </si>
  <si>
    <t>Source: Statistics Canada, 2001 Census of Agriculture, Tables 5, 6 and 29;</t>
  </si>
  <si>
    <t>SELECTED 2016 CENSUS OF AGRICULTURE STATISTICS</t>
  </si>
  <si>
    <t>PRINCE EDWARD ISLAND, 2001, 2006, 2011 AND 2016</t>
  </si>
  <si>
    <t>PRINCE EDWARD ISLAND, 2001, 2006, 2011 and 2016</t>
  </si>
  <si>
    <t>Source: Statistics Canada. 2001 Census of Agriculture, Table 29;</t>
  </si>
  <si>
    <t xml:space="preserve">               2006 and 2011 Census of Agriculture, Farm and Farm Operator Data, catalogue no. 95-640-XWE.</t>
  </si>
  <si>
    <t>Regions are former PEI Health Regions</t>
  </si>
  <si>
    <r>
      <t xml:space="preserve">2016 </t>
    </r>
    <r>
      <rPr>
        <b/>
        <vertAlign val="superscript"/>
        <sz val="12"/>
        <rFont val="Arial"/>
        <family val="2"/>
      </rPr>
      <t>(r)</t>
    </r>
  </si>
  <si>
    <r>
      <t xml:space="preserve">2016 </t>
    </r>
    <r>
      <rPr>
        <vertAlign val="superscript"/>
        <sz val="11"/>
        <rFont val="Arial"/>
        <family val="2"/>
      </rPr>
      <t>(r)</t>
    </r>
  </si>
  <si>
    <t>ETHNIC ORIGINS, 2016 CENSUS</t>
  </si>
  <si>
    <t xml:space="preserve">      Cornish</t>
  </si>
  <si>
    <t xml:space="preserve">      Manx</t>
  </si>
  <si>
    <t xml:space="preserve">      Alsatian</t>
  </si>
  <si>
    <t xml:space="preserve">      Breton</t>
  </si>
  <si>
    <t xml:space="preserve">      Bavarian</t>
  </si>
  <si>
    <t xml:space="preserve">      Flemish</t>
  </si>
  <si>
    <t xml:space="preserve">      Western European origins, n.i.e.</t>
  </si>
  <si>
    <t xml:space="preserve">      Byelorussian</t>
  </si>
  <si>
    <t xml:space="preserve">      Czechoslovakian, n.o.s.</t>
  </si>
  <si>
    <t xml:space="preserve">      Moldovan</t>
  </si>
  <si>
    <t xml:space="preserve">      Catalan</t>
  </si>
  <si>
    <t xml:space="preserve">      Kosovar</t>
  </si>
  <si>
    <t xml:space="preserve">      Montenegrin</t>
  </si>
  <si>
    <t xml:space="preserve">      Sicilian</t>
  </si>
  <si>
    <t xml:space="preserve">      Slovenian</t>
  </si>
  <si>
    <t xml:space="preserve">      Southern European origins, n.i.e.</t>
  </si>
  <si>
    <t xml:space="preserve">      Basque</t>
  </si>
  <si>
    <t xml:space="preserve">      Roma (Gypsy)</t>
  </si>
  <si>
    <t xml:space="preserve">    Bahamian</t>
  </si>
  <si>
    <t xml:space="preserve">    Bermudan</t>
  </si>
  <si>
    <t xml:space="preserve">    Haitian</t>
  </si>
  <si>
    <t xml:space="preserve">    Puerto Rican</t>
  </si>
  <si>
    <t xml:space="preserve">    Trinidadian/Tobagonian</t>
  </si>
  <si>
    <t xml:space="preserve">    West Indian, n.o.s.</t>
  </si>
  <si>
    <t xml:space="preserve">    Caribbean origins, n.i.e.</t>
  </si>
  <si>
    <t xml:space="preserve">  South American origins</t>
  </si>
  <si>
    <t xml:space="preserve">    Belizean</t>
  </si>
  <si>
    <t xml:space="preserve">    Colombian</t>
  </si>
  <si>
    <t xml:space="preserve">    Costa Rican</t>
  </si>
  <si>
    <t xml:space="preserve">    Guatemalan</t>
  </si>
  <si>
    <t xml:space="preserve">    Guyanese</t>
  </si>
  <si>
    <t xml:space="preserve">    Hispanic</t>
  </si>
  <si>
    <t xml:space="preserve">    Maya</t>
  </si>
  <si>
    <t xml:space="preserve">    Peruvian</t>
  </si>
  <si>
    <t xml:space="preserve">      Congolese</t>
  </si>
  <si>
    <t xml:space="preserve">      Ghanaian</t>
  </si>
  <si>
    <t xml:space="preserve">      Ibo</t>
  </si>
  <si>
    <t xml:space="preserve">      Yoruba</t>
  </si>
  <si>
    <t xml:space="preserve">      Central and West African origins, n.i.e.</t>
  </si>
  <si>
    <t xml:space="preserve">      Egyptian</t>
  </si>
  <si>
    <t xml:space="preserve">      Libyan</t>
  </si>
  <si>
    <t xml:space="preserve">      Moroccan</t>
  </si>
  <si>
    <t xml:space="preserve">      North African origins, n.i.e.</t>
  </si>
  <si>
    <t xml:space="preserve">      Ethiopian</t>
  </si>
  <si>
    <t xml:space="preserve">      Kenyan</t>
  </si>
  <si>
    <t xml:space="preserve">      Seychellois</t>
  </si>
  <si>
    <t xml:space="preserve">      Somali</t>
  </si>
  <si>
    <t xml:space="preserve">      Ugandan</t>
  </si>
  <si>
    <t xml:space="preserve">      Southern and East African origins, n.i.e.</t>
  </si>
  <si>
    <t xml:space="preserve">      Armenian</t>
  </si>
  <si>
    <t xml:space="preserve">      Assyrian</t>
  </si>
  <si>
    <t xml:space="preserve">      Azerbaijani</t>
  </si>
  <si>
    <t xml:space="preserve">      Georgian</t>
  </si>
  <si>
    <t xml:space="preserve">      Israeli</t>
  </si>
  <si>
    <t xml:space="preserve">      Palestinian</t>
  </si>
  <si>
    <t xml:space="preserve">      Tatar</t>
  </si>
  <si>
    <t xml:space="preserve">      West Central Asian and</t>
  </si>
  <si>
    <t xml:space="preserve">         Middle Eastern origins, n.i.e.</t>
  </si>
  <si>
    <t xml:space="preserve">      Bengali</t>
  </si>
  <si>
    <t xml:space="preserve">      Bhutanese</t>
  </si>
  <si>
    <t xml:space="preserve">      Punjabi</t>
  </si>
  <si>
    <t xml:space="preserve">      Cambodian (Khmer)</t>
  </si>
  <si>
    <t xml:space="preserve">      Indonesian</t>
  </si>
  <si>
    <t xml:space="preserve">      Malaysian</t>
  </si>
  <si>
    <t xml:space="preserve">      Singaporean</t>
  </si>
  <si>
    <t xml:space="preserve">      Thai</t>
  </si>
  <si>
    <t xml:space="preserve">    Other Asian origins</t>
  </si>
  <si>
    <t xml:space="preserve">    New Zealander</t>
  </si>
  <si>
    <t xml:space="preserve">    Pacific Islands origins</t>
  </si>
  <si>
    <t xml:space="preserve">      Fijian</t>
  </si>
  <si>
    <t xml:space="preserve">      Pacific Islands origins, n.i.e.</t>
  </si>
  <si>
    <t xml:space="preserve">      Burmese</t>
  </si>
  <si>
    <t xml:space="preserve">      Tamil</t>
  </si>
  <si>
    <r>
      <rPr>
        <sz val="11"/>
        <rFont val="Arial"/>
        <family val="2"/>
      </rPr>
      <t xml:space="preserve">Source: Statistics Canada, </t>
    </r>
    <r>
      <rPr>
        <u/>
        <sz val="11"/>
        <color indexed="12"/>
        <rFont val="Arial"/>
        <family val="2"/>
      </rPr>
      <t>2016 Census of Population</t>
    </r>
    <r>
      <rPr>
        <sz val="11"/>
        <rFont val="Arial"/>
        <family val="2"/>
      </rPr>
      <t>, Data Tables, Table 98-400-X2016187</t>
    </r>
  </si>
  <si>
    <t xml:space="preserve">    Ontarian</t>
  </si>
  <si>
    <t xml:space="preserve">    Other North American origins, n.i.e.</t>
  </si>
  <si>
    <t>TABLE 11a</t>
  </si>
  <si>
    <t>TABLE 11b</t>
  </si>
  <si>
    <t>Average Size of Census Family</t>
  </si>
  <si>
    <t>Couple Families</t>
  </si>
  <si>
    <t xml:space="preserve">    Married</t>
  </si>
  <si>
    <t xml:space="preserve">    Common-Law</t>
  </si>
  <si>
    <t>Lone Parent Families</t>
  </si>
  <si>
    <t xml:space="preserve">    Female parent</t>
  </si>
  <si>
    <t xml:space="preserve">    Male parent</t>
  </si>
  <si>
    <t>Couples with Children</t>
  </si>
  <si>
    <t>Couples without Children</t>
  </si>
  <si>
    <t>2016 CENSUS DATA ON DWELLINGS AND FAMILIES</t>
  </si>
  <si>
    <r>
      <rPr>
        <sz val="11"/>
        <rFont val="Arial"/>
        <family val="2"/>
      </rPr>
      <t xml:space="preserve">Source: Statistics Canada, 2016 Census of Canada, </t>
    </r>
    <r>
      <rPr>
        <u/>
        <sz val="11"/>
        <color indexed="12"/>
        <rFont val="Arial"/>
        <family val="2"/>
      </rPr>
      <t>Census Profiles</t>
    </r>
  </si>
  <si>
    <t xml:space="preserve">     Prevalence of low income in 2015</t>
  </si>
  <si>
    <t>Number of private households w/ household income in 2015:</t>
  </si>
  <si>
    <t>Average household income in 2015 (before tax)</t>
  </si>
  <si>
    <t>Median household income in 2015 (before tax)</t>
  </si>
  <si>
    <t>2016 Census of Canada, Census Profile</t>
  </si>
  <si>
    <r>
      <t>2017</t>
    </r>
    <r>
      <rPr>
        <b/>
        <vertAlign val="superscript"/>
        <sz val="12"/>
        <rFont val="Arial"/>
        <family val="2"/>
      </rPr>
      <t>(p)</t>
    </r>
  </si>
  <si>
    <r>
      <t>2016</t>
    </r>
    <r>
      <rPr>
        <b/>
        <vertAlign val="superscript"/>
        <sz val="12"/>
        <rFont val="Arial"/>
        <family val="2"/>
      </rPr>
      <t>(r)</t>
    </r>
  </si>
  <si>
    <t xml:space="preserve">     Business, Building, and</t>
  </si>
  <si>
    <r>
      <t>2016</t>
    </r>
    <r>
      <rPr>
        <b/>
        <vertAlign val="superscript"/>
        <sz val="12"/>
        <rFont val="Arial"/>
        <family val="2"/>
      </rPr>
      <t xml:space="preserve"> (r)</t>
    </r>
  </si>
  <si>
    <t>Massachusetts</t>
  </si>
  <si>
    <t>Sanitary Food or Beverage Containers</t>
  </si>
  <si>
    <t>Medicaments (Bulk) Nes</t>
  </si>
  <si>
    <t>Fruits and Edible Nuts Nes - Frozen</t>
  </si>
  <si>
    <t>Electrical Equipment Manufacturing</t>
  </si>
  <si>
    <t>Snack Food Manufacturing</t>
  </si>
  <si>
    <t>Fruit/Veg. Canning, Pickling and Drying</t>
  </si>
  <si>
    <t>Source: Prince Edward Island Department of Communities, Land and Environment</t>
  </si>
  <si>
    <t>Source: P.E.I. Department of Economic Development and Tourism, Visitor Statistics, Tourism Indicators</t>
  </si>
  <si>
    <t>2017/18</t>
  </si>
  <si>
    <t>(Grade K-6)</t>
  </si>
  <si>
    <t>2016-17</t>
  </si>
  <si>
    <t>2017</t>
  </si>
  <si>
    <t xml:space="preserve">Source: </t>
  </si>
  <si>
    <r>
      <rPr>
        <sz val="11"/>
        <rFont val="Arial"/>
        <family val="2"/>
      </rPr>
      <t xml:space="preserve">Office of the Superintendent of Bankruptcy Canada, </t>
    </r>
    <r>
      <rPr>
        <u/>
        <sz val="11"/>
        <color indexed="12"/>
        <rFont val="Arial"/>
        <family val="2"/>
      </rPr>
      <t>Insolvency Statistics In Canada</t>
    </r>
    <r>
      <rPr>
        <sz val="11"/>
        <rFont val="Arial"/>
        <family val="2"/>
      </rPr>
      <t>, Table 4b.</t>
    </r>
  </si>
  <si>
    <t>2011/2013</t>
  </si>
  <si>
    <t>2012/2014</t>
  </si>
  <si>
    <t>2013/2015</t>
  </si>
  <si>
    <t>FY 2016/17</t>
  </si>
  <si>
    <t>English Language School Board (Public Schools Branch)</t>
  </si>
  <si>
    <t>Rural and Regional Development</t>
  </si>
  <si>
    <t>Other*</t>
  </si>
  <si>
    <t>*Other includes buses, motorcycles, motor homes, off highway vehicles and other miscellaneous vehicles</t>
  </si>
  <si>
    <r>
      <t>2009</t>
    </r>
    <r>
      <rPr>
        <b/>
        <vertAlign val="superscript"/>
        <sz val="12"/>
        <rFont val="Arial"/>
        <family val="2"/>
      </rPr>
      <t>(r)</t>
    </r>
  </si>
  <si>
    <r>
      <t>2010</t>
    </r>
    <r>
      <rPr>
        <b/>
        <vertAlign val="superscript"/>
        <sz val="12"/>
        <rFont val="Arial"/>
        <family val="2"/>
      </rPr>
      <t>(r)</t>
    </r>
  </si>
  <si>
    <r>
      <t>2011</t>
    </r>
    <r>
      <rPr>
        <b/>
        <vertAlign val="superscript"/>
        <sz val="12"/>
        <rFont val="Arial"/>
        <family val="2"/>
      </rPr>
      <t>(r)</t>
    </r>
  </si>
  <si>
    <t xml:space="preserve">Note 1: The number of full-time equivalent positions filled by physicians as of December of each year. It does not include locum or out-of-province physicians. </t>
  </si>
  <si>
    <t>Note 2: The number of employed in Registered Nursing in P.E.I.  Source: Canadian Institute for Health Information (CIHI).</t>
  </si>
  <si>
    <t>Note 5: This is the number of respite beds in nursing homes managed by home care to support caregivers at home who need a break.</t>
  </si>
  <si>
    <r>
      <t xml:space="preserve">Note 6: Eighty-four Prince Edward Home beds are included under </t>
    </r>
    <r>
      <rPr>
        <i/>
        <sz val="10"/>
        <rFont val="Arial"/>
        <family val="2"/>
      </rPr>
      <t>Public (manors)</t>
    </r>
    <r>
      <rPr>
        <sz val="10"/>
        <rFont val="Arial"/>
        <family val="2"/>
      </rPr>
      <t>.</t>
    </r>
  </si>
  <si>
    <t xml:space="preserve">Note 7: From 2008 to 2013, the numbers include convalescent/restorative beds, as well as beds for under 60-year old residents. In 2014, a new Prince Edward Home was constructed; the bed numbers from 2014 include only restorative beds.  </t>
  </si>
  <si>
    <r>
      <t xml:space="preserve">In-province      (458 beds) </t>
    </r>
    <r>
      <rPr>
        <i/>
        <vertAlign val="superscript"/>
        <sz val="9"/>
        <rFont val="Arial"/>
        <family val="2"/>
      </rPr>
      <t>(2)</t>
    </r>
  </si>
  <si>
    <r>
      <t xml:space="preserve">         3: The number of </t>
    </r>
    <r>
      <rPr>
        <i/>
        <sz val="11"/>
        <rFont val="Arial"/>
        <family val="2"/>
      </rPr>
      <t xml:space="preserve">beds refer to Acute Care only, while the </t>
    </r>
    <r>
      <rPr>
        <sz val="11"/>
        <rFont val="Arial"/>
        <family val="2"/>
      </rPr>
      <t>expenditures include in-patient as well as outpatient costs.</t>
    </r>
  </si>
  <si>
    <r>
      <t xml:space="preserve">         2: The number of </t>
    </r>
    <r>
      <rPr>
        <i/>
        <sz val="11"/>
        <rFont val="Arial"/>
        <family val="2"/>
      </rPr>
      <t>In-province Acute Care beds</t>
    </r>
    <r>
      <rPr>
        <sz val="11"/>
        <rFont val="Arial"/>
        <family val="2"/>
      </rPr>
      <t xml:space="preserve"> includes only those located in the six hospitals, while expenditures include</t>
    </r>
  </si>
  <si>
    <t xml:space="preserve">             in-patient as well as outpatient costs.</t>
  </si>
  <si>
    <t xml:space="preserve">Note 1: The Northumberland transmission cable is capable of transmitting 360 MW.     </t>
  </si>
  <si>
    <t>Source: Statistics Division, Gulf Region, Canada Department of Fisheries and Oceans and Canadian Coast Guard; Prince Edward Island Department of Agriculture and Fisheries</t>
  </si>
  <si>
    <t>Source: Prince Edward Island Department of Agriculture and Fisheries and Department of Fisheries and Oceans and Canadian Coast Guard</t>
  </si>
  <si>
    <r>
      <t xml:space="preserve">2018 </t>
    </r>
    <r>
      <rPr>
        <b/>
        <vertAlign val="superscript"/>
        <sz val="12"/>
        <rFont val="Arial"/>
        <family val="2"/>
      </rPr>
      <t>(p)</t>
    </r>
  </si>
  <si>
    <r>
      <t xml:space="preserve">2017 </t>
    </r>
    <r>
      <rPr>
        <b/>
        <vertAlign val="superscript"/>
        <sz val="12"/>
        <rFont val="Arial"/>
        <family val="2"/>
      </rPr>
      <t>(r)</t>
    </r>
  </si>
  <si>
    <r>
      <t xml:space="preserve">2010 </t>
    </r>
    <r>
      <rPr>
        <b/>
        <vertAlign val="superscript"/>
        <sz val="12"/>
        <rFont val="Arial"/>
        <family val="2"/>
      </rPr>
      <t>(r)</t>
    </r>
  </si>
  <si>
    <r>
      <t xml:space="preserve">2011 </t>
    </r>
    <r>
      <rPr>
        <b/>
        <vertAlign val="superscript"/>
        <sz val="12"/>
        <rFont val="Arial"/>
        <family val="2"/>
      </rPr>
      <t>(r)</t>
    </r>
  </si>
  <si>
    <r>
      <t xml:space="preserve">2012 </t>
    </r>
    <r>
      <rPr>
        <b/>
        <vertAlign val="superscript"/>
        <sz val="12"/>
        <rFont val="Arial"/>
        <family val="2"/>
      </rPr>
      <t>(r)</t>
    </r>
  </si>
  <si>
    <t>Note: All population data are based on the 2016 Census counts adjusted for net undercoverage.</t>
  </si>
  <si>
    <r>
      <t xml:space="preserve">2017 </t>
    </r>
    <r>
      <rPr>
        <vertAlign val="superscript"/>
        <sz val="11"/>
        <rFont val="Arial"/>
        <family val="2"/>
      </rPr>
      <t>(r)</t>
    </r>
  </si>
  <si>
    <r>
      <t xml:space="preserve">2011 </t>
    </r>
    <r>
      <rPr>
        <vertAlign val="superscript"/>
        <sz val="11"/>
        <rFont val="Arial"/>
        <family val="2"/>
      </rPr>
      <t>(r)</t>
    </r>
  </si>
  <si>
    <t>Notes: All population data are based on the 2016 Census counts adjusted for net undercoverage.</t>
  </si>
  <si>
    <r>
      <rPr>
        <sz val="11"/>
        <rFont val="Arial"/>
        <family val="2"/>
      </rPr>
      <t xml:space="preserve">Source: Statistics Canada. </t>
    </r>
    <r>
      <rPr>
        <u/>
        <sz val="11"/>
        <color indexed="12"/>
        <rFont val="Arial"/>
        <family val="2"/>
      </rPr>
      <t>Table 17-10-0005-01</t>
    </r>
    <r>
      <rPr>
        <sz val="11"/>
        <rFont val="Arial"/>
        <family val="2"/>
      </rPr>
      <t xml:space="preserve"> - Population estimates on July 1st, by age and sex </t>
    </r>
  </si>
  <si>
    <r>
      <t>Table 17-10-0005-01</t>
    </r>
    <r>
      <rPr>
        <sz val="11"/>
        <rFont val="Arial"/>
        <family val="2"/>
      </rPr>
      <t xml:space="preserve"> - Population estimates on July 1st, by age and sex </t>
    </r>
  </si>
  <si>
    <r>
      <t xml:space="preserve">Table 17-10-0008-01 - </t>
    </r>
    <r>
      <rPr>
        <sz val="11"/>
        <rFont val="Arial"/>
        <family val="2"/>
      </rPr>
      <t>Estimates of the components of demographic growth, annual</t>
    </r>
  </si>
  <si>
    <r>
      <rPr>
        <sz val="11"/>
        <rFont val="Arial"/>
        <family val="2"/>
      </rPr>
      <t xml:space="preserve">Source: Statistics Canada. </t>
    </r>
    <r>
      <rPr>
        <u/>
        <sz val="11"/>
        <color indexed="12"/>
        <rFont val="Arial"/>
        <family val="2"/>
      </rPr>
      <t>Table 17-10-0022-01</t>
    </r>
    <r>
      <rPr>
        <sz val="11"/>
        <rFont val="Arial"/>
        <family val="2"/>
      </rPr>
      <t xml:space="preserve"> Estimates of interprovincial migrants by province or territory of origin and destination, annual</t>
    </r>
  </si>
  <si>
    <t>Note: Population data are based on the 2016 post-censal estimates. All data cover the period July 1 to June 30.</t>
  </si>
  <si>
    <t>2017-18</t>
  </si>
  <si>
    <r>
      <t xml:space="preserve">2016-17 </t>
    </r>
    <r>
      <rPr>
        <vertAlign val="superscript"/>
        <sz val="11"/>
        <rFont val="Arial"/>
        <family val="2"/>
      </rPr>
      <t>(r)</t>
    </r>
  </si>
  <si>
    <r>
      <t>Table 17-10-0014-01</t>
    </r>
    <r>
      <rPr>
        <sz val="11"/>
        <rFont val="Arial"/>
        <family val="2"/>
      </rPr>
      <t xml:space="preserve"> Estimates of the components of international migration, by age and sex, annual</t>
    </r>
  </si>
  <si>
    <r>
      <t>Table 17-10-0015-01</t>
    </r>
    <r>
      <rPr>
        <sz val="11"/>
        <rFont val="Arial"/>
        <family val="2"/>
      </rPr>
      <t xml:space="preserve"> Estimates of the components of interprovincial migration, by age and sex, annual</t>
    </r>
  </si>
  <si>
    <r>
      <rPr>
        <sz val="11"/>
        <rFont val="Arial"/>
        <family val="2"/>
      </rPr>
      <t xml:space="preserve">2011 - </t>
    </r>
    <r>
      <rPr>
        <u/>
        <sz val="11"/>
        <color indexed="12"/>
        <rFont val="Arial"/>
        <family val="2"/>
      </rPr>
      <t>Table 32-10-0197-01</t>
    </r>
    <r>
      <rPr>
        <sz val="11"/>
        <rFont val="Arial"/>
        <family val="2"/>
      </rPr>
      <t xml:space="preserve"> Number of persons in the total population and the farm population, for rural areas and population centres, classified by sex and age</t>
    </r>
  </si>
  <si>
    <r>
      <rPr>
        <sz val="11"/>
        <rFont val="Arial"/>
        <family val="2"/>
      </rPr>
      <t xml:space="preserve">2016 - </t>
    </r>
    <r>
      <rPr>
        <u/>
        <sz val="11"/>
        <color indexed="12"/>
        <rFont val="Arial"/>
        <family val="2"/>
      </rPr>
      <t>Table 32-10-0012-01</t>
    </r>
    <r>
      <rPr>
        <sz val="11"/>
        <rFont val="Arial"/>
        <family val="2"/>
      </rPr>
      <t xml:space="preserve"> Number of persons in the total population and the farm population, for rural areas and population centres classified by sex and age</t>
    </r>
  </si>
  <si>
    <t>FARM AND NON-FARM POPULATIONS, 1931-2016</t>
  </si>
  <si>
    <t>Sources: Marriages: P.E.I. Department of Justice and Public Safety, Vital Statistics</t>
  </si>
  <si>
    <r>
      <rPr>
        <sz val="11"/>
        <rFont val="Arial"/>
        <family val="2"/>
      </rPr>
      <t xml:space="preserve">Births and Deaths: Statistics Canada. </t>
    </r>
    <r>
      <rPr>
        <u/>
        <sz val="11"/>
        <color indexed="12"/>
        <rFont val="Arial"/>
        <family val="2"/>
      </rPr>
      <t>Table 17-10-0059-01</t>
    </r>
    <r>
      <rPr>
        <sz val="11"/>
        <rFont val="Arial"/>
        <family val="2"/>
      </rPr>
      <t xml:space="preserve"> Estimates of the components of natural increase, quarterly</t>
    </r>
  </si>
  <si>
    <r>
      <rPr>
        <sz val="11"/>
        <rFont val="Arial"/>
        <family val="2"/>
      </rPr>
      <t xml:space="preserve">Source: Statistics Canada. </t>
    </r>
    <r>
      <rPr>
        <u/>
        <sz val="11"/>
        <color indexed="12"/>
        <rFont val="Arial"/>
        <family val="2"/>
      </rPr>
      <t>Table 17-10-0005-01</t>
    </r>
    <r>
      <rPr>
        <sz val="11"/>
        <rFont val="Arial"/>
        <family val="2"/>
      </rPr>
      <t xml:space="preserve"> Population estimates on July 1st, by age and sex</t>
    </r>
  </si>
  <si>
    <r>
      <t>2018</t>
    </r>
    <r>
      <rPr>
        <b/>
        <vertAlign val="superscript"/>
        <sz val="12"/>
        <rFont val="Arial"/>
        <family val="2"/>
      </rPr>
      <t>(p)</t>
    </r>
  </si>
  <si>
    <r>
      <t>2017</t>
    </r>
    <r>
      <rPr>
        <b/>
        <vertAlign val="superscript"/>
        <sz val="12"/>
        <rFont val="Arial"/>
        <family val="2"/>
      </rPr>
      <t>(r)</t>
    </r>
  </si>
  <si>
    <r>
      <rPr>
        <sz val="11"/>
        <rFont val="Arial"/>
        <family val="2"/>
      </rPr>
      <t xml:space="preserve">Source: Statistics Canada. </t>
    </r>
    <r>
      <rPr>
        <u/>
        <sz val="11"/>
        <color indexed="12"/>
        <rFont val="Arial"/>
        <family val="2"/>
      </rPr>
      <t>Table 14-10-0223-01</t>
    </r>
    <r>
      <rPr>
        <sz val="11"/>
        <rFont val="Arial"/>
        <family val="2"/>
      </rPr>
      <t xml:space="preserve"> Employment and average weekly earnings (including overtime) for all employees by province and territory, monthly, seasonally adjusted</t>
    </r>
  </si>
  <si>
    <r>
      <rPr>
        <sz val="11"/>
        <rFont val="Arial"/>
        <family val="2"/>
      </rPr>
      <t xml:space="preserve">Source: Statistics Canada. </t>
    </r>
    <r>
      <rPr>
        <u/>
        <sz val="11"/>
        <color indexed="12"/>
        <rFont val="Arial"/>
        <family val="2"/>
      </rPr>
      <t>Table 14-10-0023-01</t>
    </r>
    <r>
      <rPr>
        <sz val="11"/>
        <rFont val="Arial"/>
        <family val="2"/>
      </rPr>
      <t xml:space="preserve"> Labour force characteristics by industry, annual (x 1,000)</t>
    </r>
  </si>
  <si>
    <r>
      <rPr>
        <sz val="11"/>
        <rFont val="Arial"/>
        <family val="2"/>
      </rPr>
      <t xml:space="preserve">Source: Statistics Canada. </t>
    </r>
    <r>
      <rPr>
        <u/>
        <sz val="11"/>
        <color indexed="12"/>
        <rFont val="Arial"/>
        <family val="2"/>
      </rPr>
      <t>Table 14-10-0020-01</t>
    </r>
    <r>
      <rPr>
        <sz val="11"/>
        <rFont val="Arial"/>
        <family val="2"/>
      </rPr>
      <t xml:space="preserve"> Unemployment rate, participation rate and employment rate by educational attainment, annual (x 1,000)</t>
    </r>
  </si>
  <si>
    <t>AVERAGE HOUSEHOLD EXPENDITURES, 2012-2017</t>
  </si>
  <si>
    <r>
      <rPr>
        <sz val="11"/>
        <rFont val="Arial"/>
        <family val="2"/>
      </rPr>
      <t xml:space="preserve">Source: Statistics Canada. </t>
    </r>
    <r>
      <rPr>
        <u/>
        <sz val="11"/>
        <color indexed="12"/>
        <rFont val="Arial"/>
        <family val="2"/>
      </rPr>
      <t>Table 11-10-0222-01</t>
    </r>
    <r>
      <rPr>
        <sz val="11"/>
        <rFont val="Arial"/>
        <family val="2"/>
      </rPr>
      <t xml:space="preserve"> Household spending, Canada, regions and provinces</t>
    </r>
  </si>
  <si>
    <r>
      <rPr>
        <sz val="11"/>
        <rFont val="Arial"/>
        <family val="2"/>
      </rPr>
      <t xml:space="preserve">Source: Statistics Canada. </t>
    </r>
    <r>
      <rPr>
        <u/>
        <sz val="11"/>
        <color indexed="12"/>
        <rFont val="Arial"/>
        <family val="2"/>
      </rPr>
      <t>Table 11-10-0008-01</t>
    </r>
    <r>
      <rPr>
        <sz val="11"/>
        <rFont val="Arial"/>
        <family val="2"/>
      </rPr>
      <t xml:space="preserve"> Tax filers and dependants with income by total income, sex and age</t>
    </r>
  </si>
  <si>
    <r>
      <rPr>
        <sz val="11"/>
        <rFont val="Arial"/>
        <family val="2"/>
      </rPr>
      <t xml:space="preserve">Statistics Canada. </t>
    </r>
    <r>
      <rPr>
        <u/>
        <sz val="11"/>
        <color indexed="12"/>
        <rFont val="Arial"/>
        <family val="2"/>
      </rPr>
      <t>Table 36-10-0224-01</t>
    </r>
    <r>
      <rPr>
        <sz val="11"/>
        <rFont val="Arial"/>
        <family val="2"/>
      </rPr>
      <t xml:space="preserve"> Household sector, current accounts, provincial and territorial, annual</t>
    </r>
  </si>
  <si>
    <r>
      <rPr>
        <sz val="11"/>
        <rFont val="Arial"/>
        <family val="2"/>
      </rPr>
      <t xml:space="preserve">Source: Statistics Canada. </t>
    </r>
    <r>
      <rPr>
        <u/>
        <sz val="11"/>
        <color indexed="12"/>
        <rFont val="Arial"/>
        <family val="2"/>
      </rPr>
      <t>Table 11-10-0007-01</t>
    </r>
    <r>
      <rPr>
        <sz val="11"/>
        <rFont val="Arial"/>
        <family val="2"/>
      </rPr>
      <t xml:space="preserve"> Tax filers and dependants with income by source of income (x 1,000)</t>
    </r>
  </si>
  <si>
    <t>Taxable income ($ millions)</t>
  </si>
  <si>
    <t>MILLIONS OF CHAINED (2012) DOLLARS</t>
  </si>
  <si>
    <t>Household final consumption expenditure (1)</t>
  </si>
  <si>
    <t>General governments final consumption expenditure (2)</t>
  </si>
  <si>
    <t>final consumption expenditure (3)</t>
  </si>
  <si>
    <t>Business gross fixed capital formation (5)</t>
  </si>
  <si>
    <t>General governments gross fixed capital formation (6)</t>
  </si>
  <si>
    <t>gross fixed capital formation (7)</t>
  </si>
  <si>
    <t xml:space="preserve">    Exports to other countries</t>
  </si>
  <si>
    <t xml:space="preserve">    Imports from other countries</t>
  </si>
  <si>
    <t xml:space="preserve">    Imports from other provinces</t>
  </si>
  <si>
    <r>
      <rPr>
        <sz val="11"/>
        <rFont val="Arial"/>
        <family val="2"/>
      </rPr>
      <t xml:space="preserve">Source: Statistics Canada. </t>
    </r>
    <r>
      <rPr>
        <u/>
        <sz val="11"/>
        <color indexed="12"/>
        <rFont val="Arial"/>
        <family val="2"/>
      </rPr>
      <t>Table 36-10-0222-01</t>
    </r>
    <r>
      <rPr>
        <sz val="11"/>
        <rFont val="Arial"/>
        <family val="2"/>
      </rPr>
      <t xml:space="preserve"> Gross domestic product, expenditure-based, provincial and territorial, annual (x 1,000,000)</t>
    </r>
  </si>
  <si>
    <t>Of which: Business investment in inventories</t>
  </si>
  <si>
    <t xml:space="preserve">Investment in inventories (10) </t>
  </si>
  <si>
    <t>TOTAL FINAL EXPENDITURES (11) = (9) + (10)</t>
  </si>
  <si>
    <t>Exports of goods and services (12)</t>
  </si>
  <si>
    <t>Imports of goods and services (13)</t>
  </si>
  <si>
    <t>Statistical discrepancy (14)</t>
  </si>
  <si>
    <t>PROV. GDP at market prices = (11) + (12) - (13) + (14)</t>
  </si>
  <si>
    <r>
      <rPr>
        <sz val="11"/>
        <rFont val="Arial"/>
        <family val="2"/>
      </rPr>
      <t xml:space="preserve">Source: Statistics Canada. </t>
    </r>
    <r>
      <rPr>
        <u/>
        <sz val="11"/>
        <color indexed="12"/>
        <rFont val="Arial"/>
        <family val="2"/>
      </rPr>
      <t>Table 36-10-0221-01</t>
    </r>
    <r>
      <rPr>
        <sz val="11"/>
        <rFont val="Arial"/>
        <family val="2"/>
      </rPr>
      <t xml:space="preserve"> Gross domestic product, income-based, provincial and territorial, annual (x 1,000,000)</t>
    </r>
  </si>
  <si>
    <r>
      <rPr>
        <sz val="11"/>
        <rFont val="Arial"/>
        <family val="2"/>
      </rPr>
      <t xml:space="preserve">Statistics Canada. </t>
    </r>
    <r>
      <rPr>
        <u/>
        <sz val="11"/>
        <color indexed="12"/>
        <rFont val="Arial"/>
        <family val="2"/>
      </rPr>
      <t>Table 10-10-0122-01</t>
    </r>
    <r>
      <rPr>
        <sz val="11"/>
        <rFont val="Arial"/>
        <family val="2"/>
      </rPr>
      <t xml:space="preserve"> Financial market statistics, last Wednesday unless otherwise stated, Bank of Canada</t>
    </r>
  </si>
  <si>
    <r>
      <rPr>
        <sz val="11"/>
        <rFont val="Arial"/>
        <family val="2"/>
      </rPr>
      <t xml:space="preserve">Statistics Canada. </t>
    </r>
    <r>
      <rPr>
        <u/>
        <sz val="11"/>
        <color indexed="12"/>
        <rFont val="Arial"/>
        <family val="2"/>
      </rPr>
      <t>Table 33-10-0163-01</t>
    </r>
    <r>
      <rPr>
        <sz val="11"/>
        <rFont val="Arial"/>
        <family val="2"/>
      </rPr>
      <t xml:space="preserve"> Monthly average foreign exchange rates in Canadian dollars, Bank of Canada</t>
    </r>
  </si>
  <si>
    <r>
      <rPr>
        <sz val="11"/>
        <rFont val="Arial"/>
        <family val="2"/>
      </rPr>
      <t xml:space="preserve">Source: Statistics Canada. </t>
    </r>
    <r>
      <rPr>
        <u/>
        <sz val="11"/>
        <color indexed="12"/>
        <rFont val="Arial"/>
        <family val="2"/>
      </rPr>
      <t>Table 18-10-0005-01</t>
    </r>
    <r>
      <rPr>
        <sz val="11"/>
        <rFont val="Arial"/>
        <family val="2"/>
      </rPr>
      <t xml:space="preserve"> Consumer Price Index, annual average, not seasonally adjusted</t>
    </r>
  </si>
  <si>
    <r>
      <rPr>
        <sz val="11"/>
        <rFont val="Arial"/>
        <family val="2"/>
      </rPr>
      <t xml:space="preserve">Source: Statistics Canada. </t>
    </r>
    <r>
      <rPr>
        <u/>
        <sz val="11"/>
        <color indexed="12"/>
        <rFont val="Arial"/>
        <family val="2"/>
      </rPr>
      <t>Table 18-10-0032-01</t>
    </r>
    <r>
      <rPr>
        <sz val="11"/>
        <rFont val="Arial"/>
        <family val="2"/>
      </rPr>
      <t xml:space="preserve"> Industrial product price index, by industry, monthly</t>
    </r>
  </si>
  <si>
    <r>
      <rPr>
        <sz val="11"/>
        <rFont val="Arial"/>
        <family val="2"/>
      </rPr>
      <t xml:space="preserve">Source: Statistics Canada. </t>
    </r>
    <r>
      <rPr>
        <u/>
        <sz val="11"/>
        <color indexed="12"/>
        <rFont val="Arial"/>
        <family val="2"/>
      </rPr>
      <t>Table 34-10-0175-01</t>
    </r>
    <r>
      <rPr>
        <sz val="11"/>
        <rFont val="Arial"/>
        <family val="2"/>
      </rPr>
      <t xml:space="preserve"> Investment in Building Construction</t>
    </r>
  </si>
  <si>
    <r>
      <rPr>
        <sz val="11"/>
        <rFont val="Arial"/>
        <family val="2"/>
      </rPr>
      <t xml:space="preserve">Source: Statistics Canada. </t>
    </r>
    <r>
      <rPr>
        <u/>
        <sz val="11"/>
        <color indexed="12"/>
        <rFont val="Arial"/>
        <family val="2"/>
      </rPr>
      <t>Table 34-10-0135-01</t>
    </r>
    <r>
      <rPr>
        <sz val="11"/>
        <rFont val="Arial"/>
        <family val="2"/>
      </rPr>
      <t xml:space="preserve"> Canada Mortgage and Housing Corporation, housing starts, under construction and completions, all areas, quarterly</t>
    </r>
  </si>
  <si>
    <r>
      <rPr>
        <sz val="11"/>
        <rFont val="Arial"/>
        <family val="2"/>
      </rPr>
      <t xml:space="preserve">Source: Statistics Canada. </t>
    </r>
    <r>
      <rPr>
        <u/>
        <sz val="11"/>
        <color indexed="12"/>
        <rFont val="Arial"/>
        <family val="2"/>
      </rPr>
      <t>Table 34-10-0126-01</t>
    </r>
    <r>
      <rPr>
        <sz val="11"/>
        <rFont val="Arial"/>
        <family val="2"/>
      </rPr>
      <t xml:space="preserve"> Canada Mortgage and Housing Corporation, housing starts, under construction and completions, all areas, annual</t>
    </r>
  </si>
  <si>
    <r>
      <rPr>
        <sz val="11"/>
        <rFont val="Arial"/>
        <family val="2"/>
      </rPr>
      <t xml:space="preserve">Source: Statistics Canada. </t>
    </r>
    <r>
      <rPr>
        <u/>
        <sz val="11"/>
        <color indexed="12"/>
        <rFont val="Arial"/>
        <family val="2"/>
      </rPr>
      <t>Table 34-10-0128-01</t>
    </r>
    <r>
      <rPr>
        <sz val="11"/>
        <rFont val="Arial"/>
        <family val="2"/>
      </rPr>
      <t xml:space="preserve"> Canada Mortgage and Housing Corporation, vacancy rates, apartment structures of six units and over, privately initiated in urban centres of 50,000 and over</t>
    </r>
  </si>
  <si>
    <r>
      <rPr>
        <sz val="11"/>
        <rFont val="Arial"/>
        <family val="2"/>
      </rPr>
      <t xml:space="preserve">Statistics Canada. </t>
    </r>
    <r>
      <rPr>
        <u/>
        <sz val="11"/>
        <color indexed="12"/>
        <rFont val="Arial"/>
        <family val="2"/>
      </rPr>
      <t>Table 34-10-0129-01</t>
    </r>
    <r>
      <rPr>
        <sz val="11"/>
        <rFont val="Arial"/>
        <family val="2"/>
      </rPr>
      <t xml:space="preserve"> Canada Mortgage and Housing Corporation, vacancy rates, apartment structures of six units and over, privately initiated in urban centres of 10,000 to 49,999</t>
    </r>
  </si>
  <si>
    <r>
      <rPr>
        <sz val="11"/>
        <rFont val="Arial"/>
        <family val="2"/>
      </rPr>
      <t xml:space="preserve">Source: Statistics Canada. </t>
    </r>
    <r>
      <rPr>
        <u/>
        <sz val="11"/>
        <color indexed="12"/>
        <rFont val="Arial"/>
        <family val="2"/>
      </rPr>
      <t>Table 34-10-0133-01</t>
    </r>
    <r>
      <rPr>
        <sz val="11"/>
        <rFont val="Arial"/>
        <family val="2"/>
      </rPr>
      <t xml:space="preserve"> Canada Mortgage and Housing Corporation, average rents for areas with a population of 10,000 and over</t>
    </r>
  </si>
  <si>
    <r>
      <rPr>
        <sz val="11"/>
        <rFont val="Arial"/>
        <family val="2"/>
      </rPr>
      <t xml:space="preserve">Source: Statistics Canada. </t>
    </r>
    <r>
      <rPr>
        <u/>
        <sz val="11"/>
        <color indexed="12"/>
        <rFont val="Arial"/>
        <family val="2"/>
      </rPr>
      <t>Table 32-10-0358-01</t>
    </r>
    <r>
      <rPr>
        <sz val="11"/>
        <rFont val="Arial"/>
        <family val="2"/>
      </rPr>
      <t xml:space="preserve"> Area, production and farm value of potatoes</t>
    </r>
  </si>
  <si>
    <r>
      <rPr>
        <sz val="11"/>
        <rFont val="Arial"/>
        <family val="2"/>
      </rPr>
      <t xml:space="preserve">Source: Statistics Canada. </t>
    </r>
    <r>
      <rPr>
        <u/>
        <sz val="11"/>
        <color indexed="12"/>
        <rFont val="Arial"/>
        <family val="2"/>
      </rPr>
      <t>Table 32-10-0116-01</t>
    </r>
    <r>
      <rPr>
        <sz val="11"/>
        <rFont val="Arial"/>
        <family val="2"/>
      </rPr>
      <t xml:space="preserve"> Supply and disposition of mink and fox on fur farms</t>
    </r>
  </si>
  <si>
    <r>
      <t xml:space="preserve">             2016 Census of Agriculture</t>
    </r>
    <r>
      <rPr>
        <sz val="11"/>
        <rFont val="Arial"/>
        <family val="2"/>
      </rPr>
      <t>, Tables 32-10-0403-01, 32-10-0406-01, 32-10-0407-01, 32-10-0437-01</t>
    </r>
  </si>
  <si>
    <r>
      <rPr>
        <sz val="11"/>
        <rFont val="Arial"/>
        <family val="2"/>
      </rPr>
      <t xml:space="preserve">Source: Statistics Canada,  </t>
    </r>
    <r>
      <rPr>
        <sz val="11"/>
        <color indexed="12"/>
        <rFont val="Arial"/>
        <family val="2"/>
      </rPr>
      <t>2016 Census of Agriculture</t>
    </r>
    <r>
      <rPr>
        <sz val="11"/>
        <rFont val="Arial"/>
        <family val="2"/>
      </rPr>
      <t>, Tables 32-10-0403-01, 32-10-0407-01, 32-10-0433-01</t>
    </r>
  </si>
  <si>
    <r>
      <t xml:space="preserve">               2016 Census of Agriculture</t>
    </r>
    <r>
      <rPr>
        <sz val="11"/>
        <rFont val="Arial"/>
        <family val="2"/>
      </rPr>
      <t xml:space="preserve">, Tables 32-10-0403-01, 32-10-0436-01
</t>
    </r>
  </si>
  <si>
    <r>
      <rPr>
        <sz val="11"/>
        <rFont val="Arial"/>
        <family val="2"/>
      </rPr>
      <t xml:space="preserve">Source: Statistics Canada. </t>
    </r>
    <r>
      <rPr>
        <sz val="11"/>
        <color indexed="12"/>
        <rFont val="Arial"/>
        <family val="2"/>
      </rPr>
      <t>Table 32-10-0108-01</t>
    </r>
    <r>
      <rPr>
        <sz val="11"/>
        <rFont val="Arial"/>
        <family val="2"/>
      </rPr>
      <t xml:space="preserve"> - Aquaculture economic statistics, value added account (x 1,000)</t>
    </r>
  </si>
  <si>
    <t>OPERATING REVENUE</t>
  </si>
  <si>
    <t>FOOD SERVICES AND DRINKING PLACES</t>
  </si>
  <si>
    <t>SPECIAL FOOD</t>
  </si>
  <si>
    <t>SERVICES</t>
  </si>
  <si>
    <r>
      <rPr>
        <sz val="11"/>
        <rFont val="Arial"/>
        <family val="2"/>
      </rPr>
      <t xml:space="preserve">Source: Statistics Canada. </t>
    </r>
    <r>
      <rPr>
        <sz val="11"/>
        <color indexed="12"/>
        <rFont val="Arial"/>
        <family val="2"/>
      </rPr>
      <t>Table 21-10-0171-01</t>
    </r>
    <r>
      <rPr>
        <sz val="11"/>
        <rFont val="Arial"/>
        <family val="2"/>
      </rPr>
      <t xml:space="preserve"> Food services and drinking places, summary statistics</t>
    </r>
  </si>
  <si>
    <t>PROVINCE VISITS TO PRINCE EDWARD ISLAND, 2015-2017</t>
  </si>
  <si>
    <r>
      <rPr>
        <sz val="11"/>
        <rFont val="Arial"/>
        <family val="2"/>
      </rPr>
      <t xml:space="preserve">Source: Statistics Canada. </t>
    </r>
    <r>
      <rPr>
        <sz val="11"/>
        <color indexed="12"/>
        <rFont val="Arial"/>
        <family val="2"/>
      </rPr>
      <t>Table 24-10-0029-01</t>
    </r>
    <r>
      <rPr>
        <sz val="11"/>
        <rFont val="Arial"/>
        <family val="2"/>
      </rPr>
      <t xml:space="preserve"> Province visits, expenditures and nights, by province visited by Canadian residents, by visit duration, quarterly</t>
    </r>
  </si>
  <si>
    <t>Non-Durable Goods</t>
  </si>
  <si>
    <t>Durable Goods</t>
  </si>
  <si>
    <t>Printing and Publishing</t>
  </si>
  <si>
    <t xml:space="preserve">    Transportation equipment manufacturing</t>
  </si>
  <si>
    <t xml:space="preserve">       Aerospace product and parts manufacturing</t>
  </si>
  <si>
    <r>
      <rPr>
        <sz val="11"/>
        <rFont val="Arial"/>
        <family val="2"/>
      </rPr>
      <t xml:space="preserve">Source: Statistics Canada. </t>
    </r>
    <r>
      <rPr>
        <u/>
        <sz val="11"/>
        <color indexed="12"/>
        <rFont val="Arial"/>
        <family val="2"/>
      </rPr>
      <t>Table 14-10-0204-01</t>
    </r>
    <r>
      <rPr>
        <sz val="11"/>
        <rFont val="Arial"/>
        <family val="2"/>
      </rPr>
      <t xml:space="preserve"> - Average weekly earnings by industry, annual</t>
    </r>
  </si>
  <si>
    <r>
      <t>2017</t>
    </r>
    <r>
      <rPr>
        <b/>
        <vertAlign val="superscript"/>
        <sz val="12"/>
        <rFont val="Arial"/>
        <family val="2"/>
      </rPr>
      <t xml:space="preserve"> (r)</t>
    </r>
  </si>
  <si>
    <r>
      <rPr>
        <sz val="11"/>
        <rFont val="Arial"/>
        <family val="2"/>
      </rPr>
      <t xml:space="preserve">Source: Statistics Canada. </t>
    </r>
    <r>
      <rPr>
        <u/>
        <sz val="11"/>
        <color indexed="12"/>
        <rFont val="Arial"/>
        <family val="2"/>
      </rPr>
      <t>Table 36-10-0205-01</t>
    </r>
    <r>
      <rPr>
        <sz val="11"/>
        <rFont val="Arial"/>
        <family val="2"/>
      </rPr>
      <t xml:space="preserve"> - Wages, salaries and employers' social contributions (x 1,000)</t>
    </r>
  </si>
  <si>
    <r>
      <rPr>
        <sz val="11"/>
        <rFont val="Arial"/>
        <family val="2"/>
      </rPr>
      <t xml:space="preserve">Source: Statistics Canada. </t>
    </r>
    <r>
      <rPr>
        <u/>
        <sz val="11"/>
        <color indexed="12"/>
        <rFont val="Arial"/>
        <family val="2"/>
      </rPr>
      <t>Table 14-10-0009-01</t>
    </r>
    <r>
      <rPr>
        <sz val="11"/>
        <rFont val="Arial"/>
        <family val="2"/>
      </rPr>
      <t xml:space="preserve"> - Employment insurance beneficiaries by type of income benefits, monthly, unadjusted for seasonality</t>
    </r>
  </si>
  <si>
    <r>
      <rPr>
        <sz val="11"/>
        <rFont val="Arial"/>
        <family val="2"/>
      </rPr>
      <t xml:space="preserve">Source: Statistics Canada. </t>
    </r>
    <r>
      <rPr>
        <u/>
        <sz val="11"/>
        <color indexed="12"/>
        <rFont val="Arial"/>
        <family val="2"/>
      </rPr>
      <t>Table 14-10-0336-01</t>
    </r>
    <r>
      <rPr>
        <sz val="11"/>
        <rFont val="Arial"/>
        <family val="2"/>
      </rPr>
      <t xml:space="preserve"> - Employment insurance beneficiaries (regular benefits) by province, territory and occupation, monthly, unadjusted for seasonality</t>
    </r>
  </si>
  <si>
    <r>
      <rPr>
        <sz val="11"/>
        <rFont val="Arial"/>
        <family val="2"/>
      </rPr>
      <t xml:space="preserve">Source: Statistics Canada. </t>
    </r>
    <r>
      <rPr>
        <u/>
        <sz val="11"/>
        <color indexed="12"/>
        <rFont val="Arial"/>
        <family val="2"/>
      </rPr>
      <t>Table 14-10-0007-01</t>
    </r>
    <r>
      <rPr>
        <sz val="11"/>
        <rFont val="Arial"/>
        <family val="2"/>
      </rPr>
      <t xml:space="preserve"> Employment insurance benefit characteristics by class of worker, monthly, unadjusted for seasonality</t>
    </r>
  </si>
  <si>
    <t>MARKET BASKET MEASURE (2008 BASE)</t>
  </si>
  <si>
    <r>
      <rPr>
        <sz val="11"/>
        <rFont val="Arial"/>
        <family val="2"/>
      </rPr>
      <t xml:space="preserve">Source: Statistics Canada. </t>
    </r>
    <r>
      <rPr>
        <u/>
        <sz val="11"/>
        <color indexed="12"/>
        <rFont val="Arial"/>
        <family val="2"/>
      </rPr>
      <t>Table 11-10-0135-01</t>
    </r>
    <r>
      <rPr>
        <sz val="11"/>
        <rFont val="Arial"/>
        <family val="2"/>
      </rPr>
      <t xml:space="preserve"> Low income statistics by age, sex and economic family type</t>
    </r>
  </si>
  <si>
    <t>(CHAINED 2012 $ MILLIONS)</t>
  </si>
  <si>
    <t xml:space="preserve">       Pharmaceutical and medicine manufacturing</t>
  </si>
  <si>
    <r>
      <rPr>
        <sz val="11"/>
        <rFont val="Arial"/>
        <family val="2"/>
      </rPr>
      <t xml:space="preserve">Source: Statistics Canada. </t>
    </r>
    <r>
      <rPr>
        <u/>
        <sz val="11"/>
        <color indexed="12"/>
        <rFont val="Arial"/>
        <family val="2"/>
      </rPr>
      <t>Table 36-10-0402-01</t>
    </r>
    <r>
      <rPr>
        <sz val="11"/>
        <rFont val="Arial"/>
        <family val="2"/>
      </rPr>
      <t xml:space="preserve"> - Gross domestic product (GDP) at basic prices, </t>
    </r>
  </si>
  <si>
    <t xml:space="preserve">              by industry, provinces and territories</t>
  </si>
  <si>
    <r>
      <rPr>
        <sz val="11"/>
        <rFont val="Arial"/>
        <family val="2"/>
      </rPr>
      <t xml:space="preserve">Source: Statistics Canada. </t>
    </r>
    <r>
      <rPr>
        <u/>
        <sz val="11"/>
        <color indexed="12"/>
        <rFont val="Arial"/>
        <family val="2"/>
      </rPr>
      <t>Table 20-10-0008-01</t>
    </r>
    <r>
      <rPr>
        <sz val="11"/>
        <rFont val="Arial"/>
        <family val="2"/>
      </rPr>
      <t xml:space="preserve"> - Retail trade sales by province and territory</t>
    </r>
  </si>
  <si>
    <r>
      <rPr>
        <sz val="11"/>
        <rFont val="Arial"/>
        <family val="2"/>
      </rPr>
      <t xml:space="preserve">Source: Statistics Canada. </t>
    </r>
    <r>
      <rPr>
        <u/>
        <sz val="11"/>
        <color indexed="12"/>
        <rFont val="Arial"/>
        <family val="2"/>
      </rPr>
      <t>Table 20-10-0001-01</t>
    </r>
    <r>
      <rPr>
        <sz val="11"/>
        <rFont val="Arial"/>
        <family val="2"/>
      </rPr>
      <t xml:space="preserve"> - New motor vehicle sales</t>
    </r>
  </si>
  <si>
    <t>Netherlands</t>
  </si>
  <si>
    <t>Wisconsin</t>
  </si>
  <si>
    <t>Food Preparations Nes</t>
  </si>
  <si>
    <r>
      <rPr>
        <sz val="11"/>
        <rFont val="Arial"/>
        <family val="2"/>
      </rPr>
      <t xml:space="preserve">Source: Statistics Canada. </t>
    </r>
    <r>
      <rPr>
        <u/>
        <sz val="11"/>
        <color indexed="12"/>
        <rFont val="Arial"/>
        <family val="2"/>
      </rPr>
      <t>Table 34-10-0035-01</t>
    </r>
    <r>
      <rPr>
        <sz val="11"/>
        <rFont val="Arial"/>
        <family val="2"/>
      </rPr>
      <t xml:space="preserve"> Capital and repair expenditures, non-residential tangible assets, by industry and geography</t>
    </r>
  </si>
  <si>
    <r>
      <rPr>
        <sz val="11"/>
        <rFont val="Arial"/>
        <family val="2"/>
      </rPr>
      <t xml:space="preserve">Source: Statistics Canada. </t>
    </r>
    <r>
      <rPr>
        <u/>
        <sz val="11"/>
        <color indexed="12"/>
        <rFont val="Arial"/>
        <family val="2"/>
      </rPr>
      <t>Table 34-10-0038-01</t>
    </r>
    <r>
      <rPr>
        <sz val="11"/>
        <rFont val="Arial"/>
        <family val="2"/>
      </rPr>
      <t xml:space="preserve"> - Capital and repair expenditures, non-residential tangible assets, by type of ownership and geography</t>
    </r>
  </si>
  <si>
    <r>
      <rPr>
        <sz val="11"/>
        <rFont val="Arial"/>
        <family val="2"/>
      </rPr>
      <t xml:space="preserve">Source: Statistics Canada. </t>
    </r>
    <r>
      <rPr>
        <u/>
        <sz val="11"/>
        <color indexed="12"/>
        <rFont val="Arial"/>
        <family val="2"/>
      </rPr>
      <t>Table  34-10-0066-01</t>
    </r>
    <r>
      <rPr>
        <sz val="11"/>
        <rFont val="Arial"/>
        <family val="2"/>
      </rPr>
      <t xml:space="preserve"> - Building permits, by type of structure and type of work</t>
    </r>
  </si>
  <si>
    <r>
      <rPr>
        <sz val="11"/>
        <rFont val="Arial"/>
        <family val="2"/>
      </rPr>
      <t xml:space="preserve">Source: Statistics Canada. </t>
    </r>
    <r>
      <rPr>
        <u/>
        <sz val="11"/>
        <color indexed="12"/>
        <rFont val="Arial"/>
        <family val="2"/>
      </rPr>
      <t>Table 32-10-0099-01</t>
    </r>
    <r>
      <rPr>
        <sz val="11"/>
        <rFont val="Arial"/>
        <family val="2"/>
      </rPr>
      <t xml:space="preserve"> - Farm product price index (FPPI), annual (index, 2007=100)</t>
    </r>
  </si>
  <si>
    <r>
      <t>Table 32-10-0141-01</t>
    </r>
    <r>
      <rPr>
        <sz val="11"/>
        <rFont val="Arial"/>
        <family val="2"/>
      </rPr>
      <t xml:space="preserve"> Sheep statistics, supply and disposition of sheep and lambs</t>
    </r>
  </si>
  <si>
    <r>
      <t>Table 32-10-0139-01</t>
    </r>
    <r>
      <rPr>
        <sz val="11"/>
        <rFont val="Arial"/>
        <family val="2"/>
      </rPr>
      <t xml:space="preserve"> Cattle statistics, supply and disposition of cattle</t>
    </r>
  </si>
  <si>
    <r>
      <rPr>
        <sz val="11"/>
        <rFont val="Arial"/>
        <family val="2"/>
      </rPr>
      <t xml:space="preserve">Source: Statistics Canada. </t>
    </r>
    <r>
      <rPr>
        <u/>
        <sz val="11"/>
        <color indexed="12"/>
        <rFont val="Arial"/>
        <family val="2"/>
      </rPr>
      <t>Table 33-10-0102-01</t>
    </r>
    <r>
      <rPr>
        <sz val="11"/>
        <rFont val="Arial"/>
        <family val="2"/>
      </rPr>
      <t xml:space="preserve"> Accommodation services, summary statistics</t>
    </r>
  </si>
  <si>
    <t>Expenditure</t>
  </si>
  <si>
    <t>Accommodation</t>
  </si>
  <si>
    <t>TOTAL EXPENDITURES</t>
  </si>
  <si>
    <t>Vehicle rental</t>
  </si>
  <si>
    <t>Vehicle operation (including gas and repairs)</t>
  </si>
  <si>
    <t>Local transportation</t>
  </si>
  <si>
    <t>Transportation fares (plane, bus, et cetera)</t>
  </si>
  <si>
    <t>Food and beverage, in restaurants and bars</t>
  </si>
  <si>
    <t>Food and beverage, in stores during trip</t>
  </si>
  <si>
    <t>Entertainment</t>
  </si>
  <si>
    <t>Clothing</t>
  </si>
  <si>
    <t>Other expenditures</t>
  </si>
  <si>
    <t>.. : not available for a specific reference period</t>
  </si>
  <si>
    <r>
      <rPr>
        <sz val="11"/>
        <rFont val="Arial"/>
        <family val="2"/>
      </rPr>
      <t xml:space="preserve">Source: Statistics Canada. Travel Survey of Residents of Canada, </t>
    </r>
    <r>
      <rPr>
        <u/>
        <sz val="11"/>
        <color indexed="12"/>
        <rFont val="Arial"/>
        <family val="2"/>
      </rPr>
      <t>Table 24-10-0024-01</t>
    </r>
    <r>
      <rPr>
        <sz val="11"/>
        <rFont val="Arial"/>
        <family val="2"/>
      </rPr>
      <t xml:space="preserve"> Type of expenditures made by Canadian residents, by province visited and visit duration</t>
    </r>
  </si>
  <si>
    <t>TRAVEL SURVEY OF CANADIAN RESIDENTS - TYPE OF EXPENDITURES</t>
  </si>
  <si>
    <r>
      <rPr>
        <sz val="11"/>
        <rFont val="Arial"/>
        <family val="2"/>
      </rPr>
      <t xml:space="preserve">Source: Statistics Canada. </t>
    </r>
    <r>
      <rPr>
        <u/>
        <sz val="11"/>
        <color indexed="12"/>
        <rFont val="Arial"/>
        <family val="2"/>
      </rPr>
      <t>Table 16-10-0048-01</t>
    </r>
    <r>
      <rPr>
        <sz val="11"/>
        <rFont val="Arial"/>
        <family val="2"/>
      </rPr>
      <t xml:space="preserve"> - Manufacturing sales by industry and province, monthly</t>
    </r>
  </si>
  <si>
    <t>Light Fuel Oil</t>
  </si>
  <si>
    <r>
      <rPr>
        <sz val="11"/>
        <rFont val="Arial"/>
        <family val="2"/>
      </rPr>
      <t xml:space="preserve">Source: Statistics Canada. </t>
    </r>
    <r>
      <rPr>
        <u/>
        <sz val="11"/>
        <color indexed="12"/>
        <rFont val="Arial"/>
        <family val="2"/>
      </rPr>
      <t>Table 18-10-0001-01</t>
    </r>
    <r>
      <rPr>
        <sz val="11"/>
        <rFont val="Arial"/>
        <family val="2"/>
      </rPr>
      <t xml:space="preserve"> Monthly average retail prices for gasoline and fuel oil, by geography</t>
    </r>
  </si>
  <si>
    <t>SOURIS, P.E.I. TO GRINDSTONE, MAGDALEN ISLANDS FERRY SERVICE, 2010-2018</t>
  </si>
  <si>
    <r>
      <rPr>
        <sz val="11"/>
        <rFont val="Arial"/>
        <family val="2"/>
      </rPr>
      <t xml:space="preserve">Source: Statistics Canada. </t>
    </r>
    <r>
      <rPr>
        <u/>
        <sz val="11"/>
        <color indexed="12"/>
        <rFont val="Arial"/>
        <family val="2"/>
      </rPr>
      <t>Table 36-10-0225-01</t>
    </r>
    <r>
      <rPr>
        <sz val="11"/>
        <rFont val="Arial"/>
        <family val="2"/>
      </rPr>
      <t xml:space="preserve"> Detailed household final consumption expenditure, provincial and territorial, annual</t>
    </r>
  </si>
  <si>
    <r>
      <rPr>
        <sz val="11"/>
        <rFont val="Arial"/>
        <family val="2"/>
      </rPr>
      <t xml:space="preserve">Source: Statistics Canada. </t>
    </r>
    <r>
      <rPr>
        <u/>
        <sz val="11"/>
        <color indexed="12"/>
        <rFont val="Arial"/>
        <family val="2"/>
      </rPr>
      <t>Table 14-10-0204-01</t>
    </r>
    <r>
      <rPr>
        <sz val="11"/>
        <rFont val="Arial"/>
        <family val="2"/>
      </rPr>
      <t xml:space="preserve"> Average weekly earnings by industry, annual</t>
    </r>
  </si>
  <si>
    <t>2018/19</t>
  </si>
  <si>
    <r>
      <rPr>
        <sz val="11"/>
        <rFont val="Arial"/>
        <family val="2"/>
      </rPr>
      <t xml:space="preserve">Source: Statistics Canada. </t>
    </r>
    <r>
      <rPr>
        <u/>
        <sz val="11"/>
        <color indexed="12"/>
        <rFont val="Arial"/>
        <family val="2"/>
      </rPr>
      <t>Table 35-10-0177-01</t>
    </r>
    <r>
      <rPr>
        <sz val="11"/>
        <rFont val="Arial"/>
        <family val="2"/>
      </rPr>
      <t xml:space="preserve"> Incident-based crime statistics, by detailed violations, Canada, provinces, territories and Census Metropolitan Areas</t>
    </r>
  </si>
  <si>
    <t>* Total fertility rate is an estimate of the average number of live births a female can be expected to have in her lifetime, based on the age-specific fertility rates (ASFR) of a given year. The total fertility rate (TFR) = SUM of single year of age-specific fertility rates.</t>
  </si>
  <si>
    <r>
      <rPr>
        <sz val="11"/>
        <rFont val="Arial"/>
        <family val="2"/>
      </rPr>
      <t xml:space="preserve">Source: Statistics Canada. </t>
    </r>
    <r>
      <rPr>
        <u/>
        <sz val="11"/>
        <color indexed="12"/>
        <rFont val="Arial"/>
        <family val="2"/>
      </rPr>
      <t>Table 13-10-0418-01</t>
    </r>
    <r>
      <rPr>
        <sz val="11"/>
        <rFont val="Arial"/>
        <family val="2"/>
      </rPr>
      <t xml:space="preserve"> Crude birth rate, age-specific fertility rates and total fertility rate (live births)</t>
    </r>
  </si>
  <si>
    <t>2014/2016</t>
  </si>
  <si>
    <r>
      <t>Table 13-10-0140-01</t>
    </r>
    <r>
      <rPr>
        <sz val="11"/>
        <rFont val="Arial"/>
        <family val="2"/>
      </rPr>
      <t xml:space="preserve"> Life expectancy and other elements of the life table, Prince Edward Island and the territories</t>
    </r>
  </si>
  <si>
    <r>
      <t>Table 13-10-0114-01</t>
    </r>
    <r>
      <rPr>
        <sz val="11"/>
        <rFont val="Arial"/>
        <family val="2"/>
      </rPr>
      <t xml:space="preserve"> Life expectancy and other elements of the life table, Canada, all provinces except Prince Edward Island</t>
    </r>
  </si>
  <si>
    <r>
      <rPr>
        <sz val="11"/>
        <rFont val="Arial"/>
        <family val="2"/>
      </rPr>
      <t xml:space="preserve">Source: Statistics Canada. </t>
    </r>
    <r>
      <rPr>
        <u/>
        <sz val="11"/>
        <color indexed="12"/>
        <rFont val="Arial"/>
        <family val="2"/>
      </rPr>
      <t>Table 13-10-0800-01</t>
    </r>
    <r>
      <rPr>
        <sz val="11"/>
        <rFont val="Arial"/>
        <family val="2"/>
      </rPr>
      <t xml:space="preserve"> Deaths and mortality rate (age standardization using 2011 population), by selected grouped causes</t>
    </r>
  </si>
  <si>
    <t>FY 2017/18</t>
  </si>
  <si>
    <t>Advisory Council on the Status of Women</t>
  </si>
  <si>
    <t>Department of Rural and Regional Development</t>
  </si>
  <si>
    <r>
      <t>Table 14-10-0202-01</t>
    </r>
    <r>
      <rPr>
        <sz val="11"/>
        <rFont val="Arial"/>
        <family val="2"/>
      </rPr>
      <t xml:space="preserve"> Employment by industry, annual</t>
    </r>
  </si>
  <si>
    <r>
      <t>Table 14-10-0204-01</t>
    </r>
    <r>
      <rPr>
        <sz val="11"/>
        <rFont val="Arial"/>
        <family val="2"/>
      </rPr>
      <t xml:space="preserve"> Average weekly earnings by industry, annual</t>
    </r>
  </si>
  <si>
    <t>PRINCE EDWARD ISLAND, 2014-2018</t>
  </si>
  <si>
    <t>r: revised data   n.a.:   data not available.</t>
  </si>
  <si>
    <r>
      <t xml:space="preserve">                              Respite beds</t>
    </r>
    <r>
      <rPr>
        <i/>
        <vertAlign val="superscript"/>
        <sz val="8"/>
        <rFont val="Arial"/>
        <family val="2"/>
      </rPr>
      <t>(5)</t>
    </r>
  </si>
  <si>
    <r>
      <t xml:space="preserve">     Other institutions:</t>
    </r>
    <r>
      <rPr>
        <i/>
        <vertAlign val="superscript"/>
        <sz val="11"/>
        <rFont val="Arial"/>
        <family val="2"/>
      </rPr>
      <t>(6)</t>
    </r>
  </si>
  <si>
    <r>
      <t xml:space="preserve">         Prince Edward Home </t>
    </r>
    <r>
      <rPr>
        <i/>
        <vertAlign val="superscript"/>
        <sz val="10"/>
        <rFont val="Arial"/>
        <family val="2"/>
      </rPr>
      <t>(7)</t>
    </r>
  </si>
  <si>
    <t>Agri-Stability</t>
  </si>
  <si>
    <t>Agri-Invest</t>
  </si>
  <si>
    <r>
      <rPr>
        <sz val="11"/>
        <rFont val="Arial"/>
        <family val="2"/>
      </rPr>
      <t xml:space="preserve">Source: Statistics Canada. </t>
    </r>
    <r>
      <rPr>
        <u/>
        <sz val="11"/>
        <color indexed="12"/>
        <rFont val="Arial"/>
        <family val="2"/>
      </rPr>
      <t>Table  32-10-0045-01</t>
    </r>
    <r>
      <rPr>
        <sz val="11"/>
        <rFont val="Arial"/>
        <family val="2"/>
      </rPr>
      <t xml:space="preserve"> - Farm cash receipts, annual</t>
    </r>
  </si>
  <si>
    <r>
      <rPr>
        <sz val="11"/>
        <rFont val="Arial"/>
        <family val="2"/>
      </rPr>
      <t xml:space="preserve">Source: Statistics Canada. </t>
    </r>
    <r>
      <rPr>
        <u/>
        <sz val="11"/>
        <color indexed="12"/>
        <rFont val="Arial"/>
        <family val="2"/>
      </rPr>
      <t>Table 32-10-0052-01</t>
    </r>
    <r>
      <rPr>
        <sz val="11"/>
        <rFont val="Arial"/>
        <family val="2"/>
      </rPr>
      <t xml:space="preserve"> - Net farm income</t>
    </r>
  </si>
  <si>
    <r>
      <t>2018</t>
    </r>
    <r>
      <rPr>
        <vertAlign val="superscript"/>
        <sz val="11"/>
        <rFont val="Arial"/>
        <family val="2"/>
      </rPr>
      <t>(p)</t>
    </r>
  </si>
  <si>
    <r>
      <t>2017</t>
    </r>
    <r>
      <rPr>
        <vertAlign val="superscript"/>
        <sz val="11"/>
        <rFont val="Arial"/>
        <family val="2"/>
      </rPr>
      <t>(r)</t>
    </r>
  </si>
  <si>
    <r>
      <t xml:space="preserve">Machinery &amp; Equipment </t>
    </r>
    <r>
      <rPr>
        <b/>
        <vertAlign val="superscript"/>
        <sz val="12"/>
        <rFont val="Arial"/>
        <family val="2"/>
      </rPr>
      <t>(1)</t>
    </r>
  </si>
  <si>
    <r>
      <rPr>
        <sz val="11"/>
        <rFont val="Arial"/>
        <family val="2"/>
      </rPr>
      <t xml:space="preserve">Source: Statistics Canada. </t>
    </r>
    <r>
      <rPr>
        <u/>
        <sz val="11"/>
        <color indexed="12"/>
        <rFont val="Arial"/>
        <family val="2"/>
      </rPr>
      <t>Table 32-10-0050-01</t>
    </r>
    <r>
      <rPr>
        <sz val="11"/>
        <rFont val="Arial"/>
        <family val="2"/>
      </rPr>
      <t xml:space="preserve"> Value of farm capital at July 1</t>
    </r>
  </si>
  <si>
    <r>
      <rPr>
        <sz val="11"/>
        <rFont val="Arial"/>
        <family val="2"/>
      </rPr>
      <t xml:space="preserve">Source: Statistics Canada. </t>
    </r>
    <r>
      <rPr>
        <u/>
        <sz val="11"/>
        <color indexed="12"/>
        <rFont val="Arial"/>
        <family val="2"/>
      </rPr>
      <t>Table 32-10-0051-01</t>
    </r>
    <r>
      <rPr>
        <sz val="11"/>
        <rFont val="Arial"/>
        <family val="2"/>
      </rPr>
      <t xml:space="preserve"> Farm Debt Outstanding, classified by lender</t>
    </r>
  </si>
  <si>
    <r>
      <rPr>
        <sz val="11"/>
        <rFont val="Arial"/>
        <family val="2"/>
      </rPr>
      <t xml:space="preserve">Source: Statistics Canada. </t>
    </r>
    <r>
      <rPr>
        <sz val="11"/>
        <color indexed="12"/>
        <rFont val="Arial"/>
        <family val="2"/>
      </rPr>
      <t>Table 32-10-0107-01</t>
    </r>
    <r>
      <rPr>
        <sz val="11"/>
        <rFont val="Arial"/>
        <family val="2"/>
      </rPr>
      <t xml:space="preserve"> Aquaculture, production and value</t>
    </r>
  </si>
  <si>
    <t>BUSINESS BANKRUPTCIES, 2009-2018</t>
  </si>
  <si>
    <t>2018</t>
  </si>
  <si>
    <t>VALUE OF LIABILITIES, 2009-2018</t>
  </si>
  <si>
    <t>2015/2017</t>
  </si>
  <si>
    <t>2011*</t>
  </si>
  <si>
    <t>2016*</t>
  </si>
  <si>
    <t>* Total Population does not equal the Census of Population total. Residents of collective dwellings were not eligible to receive the 2016 Census of Population long form and thus are not represented in the Agriculture–Population Linkage database.</t>
  </si>
  <si>
    <t>Total capital value ($ '000)</t>
  </si>
  <si>
    <t>Subsidies</t>
  </si>
  <si>
    <t>PRINCE EDWARD ISLAND, JULY 1, 1998 - 2018</t>
  </si>
  <si>
    <r>
      <t xml:space="preserve">     Chronic obstructive pulmonary disease (COPD)</t>
    </r>
    <r>
      <rPr>
        <i/>
        <vertAlign val="superscript"/>
        <sz val="10"/>
        <rFont val="Arial"/>
        <family val="2"/>
      </rPr>
      <t>(1)</t>
    </r>
  </si>
  <si>
    <r>
      <t xml:space="preserve">1 </t>
    </r>
    <r>
      <rPr>
        <sz val="9"/>
        <rFont val="Arial"/>
        <family val="2"/>
      </rPr>
      <t>35 years and over</t>
    </r>
  </si>
  <si>
    <t>Perceived Health, Very Good or Excellent</t>
  </si>
  <si>
    <t>Has Regular Healthcare Provider</t>
  </si>
  <si>
    <t>PRINCE EDWARD ISLAND, 2015-2018</t>
  </si>
  <si>
    <t xml:space="preserve">Physical Activity, 150 mins per week (18 and over) </t>
  </si>
  <si>
    <t xml:space="preserve">Physical Activity, 60 mins per day (12 - 17) </t>
  </si>
  <si>
    <t>Current Smoker</t>
  </si>
  <si>
    <r>
      <t xml:space="preserve">Heavy Drinking </t>
    </r>
    <r>
      <rPr>
        <vertAlign val="superscript"/>
        <sz val="11"/>
        <rFont val="Arial"/>
        <family val="2"/>
      </rPr>
      <t>(2)</t>
    </r>
  </si>
  <si>
    <r>
      <t xml:space="preserve">Fruit and Vegetable Consumption </t>
    </r>
    <r>
      <rPr>
        <vertAlign val="superscript"/>
        <sz val="11"/>
        <rFont val="Arial"/>
        <family val="2"/>
      </rPr>
      <t>(3)</t>
    </r>
  </si>
  <si>
    <r>
      <rPr>
        <vertAlign val="superscript"/>
        <sz val="9"/>
        <rFont val="Arial"/>
        <family val="2"/>
      </rPr>
      <t>2</t>
    </r>
    <r>
      <rPr>
        <sz val="9"/>
        <rFont val="Arial"/>
        <family val="2"/>
      </rPr>
      <t xml:space="preserve"> 5 or more drinks (males) or 4 or more drinks (females) on one occasion, at least once a month in the past year</t>
    </r>
  </si>
  <si>
    <r>
      <t>3</t>
    </r>
    <r>
      <rPr>
        <sz val="9"/>
        <rFont val="Arial"/>
        <family val="2"/>
      </rPr>
      <t xml:space="preserve"> Fruit and vegetable consumption, 5 times or more per day</t>
    </r>
  </si>
  <si>
    <t>Overweight, Self-reported (18 and over)</t>
  </si>
  <si>
    <t>Obese, Self-reported (18 and over)</t>
  </si>
  <si>
    <t>Overweight or Obese, Self-reported (12 - 17)</t>
  </si>
  <si>
    <r>
      <t>Table 13-10-0096-01</t>
    </r>
    <r>
      <rPr>
        <sz val="11"/>
        <rFont val="Arial"/>
        <family val="2"/>
      </rPr>
      <t xml:space="preserve"> - Health characteristics, annual estimates</t>
    </r>
  </si>
  <si>
    <r>
      <t xml:space="preserve">2019 </t>
    </r>
    <r>
      <rPr>
        <b/>
        <vertAlign val="superscript"/>
        <sz val="12"/>
        <rFont val="Arial"/>
        <family val="2"/>
      </rPr>
      <t>(p)</t>
    </r>
  </si>
  <si>
    <r>
      <t xml:space="preserve">2018 </t>
    </r>
    <r>
      <rPr>
        <b/>
        <vertAlign val="superscript"/>
        <sz val="12"/>
        <rFont val="Arial"/>
        <family val="2"/>
      </rPr>
      <t>(r)</t>
    </r>
  </si>
  <si>
    <t>TWENTY-FIVE YEARS OF POPULATION GROWTH, CANADA AND PROVINCES, 1994-2019</t>
  </si>
  <si>
    <t>YT</t>
  </si>
  <si>
    <r>
      <t xml:space="preserve">2019 </t>
    </r>
    <r>
      <rPr>
        <vertAlign val="superscript"/>
        <sz val="11"/>
        <rFont val="Arial"/>
        <family val="2"/>
      </rPr>
      <t>(p)</t>
    </r>
  </si>
  <si>
    <r>
      <t xml:space="preserve">2018 </t>
    </r>
    <r>
      <rPr>
        <vertAlign val="superscript"/>
        <sz val="11"/>
        <rFont val="Arial"/>
        <family val="2"/>
      </rPr>
      <t>(r)</t>
    </r>
  </si>
  <si>
    <t>POPULATION AND COMPONENTS OF GROWTH, 2004-2019</t>
  </si>
  <si>
    <r>
      <t xml:space="preserve">migration - residual. Example: Population </t>
    </r>
    <r>
      <rPr>
        <vertAlign val="subscript"/>
        <sz val="11"/>
        <rFont val="Arial"/>
        <family val="2"/>
      </rPr>
      <t xml:space="preserve">t(2019) </t>
    </r>
    <r>
      <rPr>
        <sz val="11"/>
        <rFont val="Arial"/>
        <family val="2"/>
      </rPr>
      <t>= 156,947 = 153,584</t>
    </r>
    <r>
      <rPr>
        <vertAlign val="subscript"/>
        <sz val="11"/>
        <rFont val="Arial"/>
        <family val="2"/>
      </rPr>
      <t>t(2018)</t>
    </r>
    <r>
      <rPr>
        <sz val="11"/>
        <rFont val="Arial"/>
        <family val="2"/>
      </rPr>
      <t xml:space="preserve"> + 1,397 - 1,398 + 129 + 2,267 + 968 - 0.</t>
    </r>
  </si>
  <si>
    <t>1990 / 1991</t>
  </si>
  <si>
    <t>1992 / 1993</t>
  </si>
  <si>
    <t>1994 / 1995</t>
  </si>
  <si>
    <t>1996 / 1997</t>
  </si>
  <si>
    <t>1998 / 1999</t>
  </si>
  <si>
    <t>2000 / 2001</t>
  </si>
  <si>
    <t>2002 / 2003</t>
  </si>
  <si>
    <t>2004 / 2005</t>
  </si>
  <si>
    <t>2006 / 2007</t>
  </si>
  <si>
    <t>2008 / 2009</t>
  </si>
  <si>
    <t>2010 / 2011</t>
  </si>
  <si>
    <t>2012 / 2013</t>
  </si>
  <si>
    <t>2014 / 2015</t>
  </si>
  <si>
    <t>2016 / 2017</t>
  </si>
  <si>
    <t>2018 / 2019</t>
  </si>
  <si>
    <t>Natural Increase</t>
  </si>
  <si>
    <t>1988/89</t>
  </si>
  <si>
    <t>1989/90</t>
  </si>
  <si>
    <t>1991/92</t>
  </si>
  <si>
    <t>1993/94</t>
  </si>
  <si>
    <t>1995/96</t>
  </si>
  <si>
    <t>1997/98</t>
  </si>
  <si>
    <t>1999/00</t>
  </si>
  <si>
    <t>2001/02</t>
  </si>
  <si>
    <t>2003/04</t>
  </si>
  <si>
    <t>2005/06</t>
  </si>
  <si>
    <t>2007/08</t>
  </si>
  <si>
    <t>2009/10</t>
  </si>
  <si>
    <t>2011/12</t>
  </si>
  <si>
    <r>
      <t>Table 17-10-0139-01</t>
    </r>
    <r>
      <rPr>
        <u/>
        <sz val="11"/>
        <rFont val="Arial"/>
        <family val="2"/>
      </rPr>
      <t xml:space="preserve"> - Population estimates, July 1, by census division, 2016 boundaries</t>
    </r>
  </si>
  <si>
    <r>
      <t>Table 17-10-0140-01</t>
    </r>
    <r>
      <rPr>
        <u/>
        <sz val="11"/>
        <rFont val="Arial"/>
        <family val="2"/>
      </rPr>
      <t xml:space="preserve"> - Components of population change by census division, 2016 boundaries</t>
    </r>
  </si>
  <si>
    <t>POPULATION AND COMPONENTS OF GROWTH, 2009-2019</t>
  </si>
  <si>
    <t>VITAL STATISTICS, 2007-2019</t>
  </si>
  <si>
    <t>n.a.: data not available, r: revised, p: preliminary</t>
  </si>
  <si>
    <t>JULY 1, 2018 TO JUNE 30, 2019</t>
  </si>
  <si>
    <t xml:space="preserve">MIGRATION TO AND FROM PRINCE EDWARD ISLAND, 2013/14 - 2018/19 </t>
  </si>
  <si>
    <r>
      <t>2018-19</t>
    </r>
    <r>
      <rPr>
        <b/>
        <vertAlign val="superscript"/>
        <sz val="12"/>
        <rFont val="Arial"/>
        <family val="2"/>
      </rPr>
      <t>(p)</t>
    </r>
  </si>
  <si>
    <r>
      <t>2017-18</t>
    </r>
    <r>
      <rPr>
        <b/>
        <vertAlign val="superscript"/>
        <sz val="12"/>
        <rFont val="Arial"/>
        <family val="2"/>
      </rPr>
      <t>(r)</t>
    </r>
  </si>
  <si>
    <t>COMPONENTS OF MIGRATION, 2003/04 - 2018/19</t>
  </si>
  <si>
    <r>
      <t xml:space="preserve">2018-19 </t>
    </r>
    <r>
      <rPr>
        <vertAlign val="superscript"/>
        <sz val="11"/>
        <rFont val="Arial"/>
        <family val="2"/>
      </rPr>
      <t>(p)</t>
    </r>
  </si>
  <si>
    <r>
      <t xml:space="preserve">2017-18 </t>
    </r>
    <r>
      <rPr>
        <vertAlign val="superscript"/>
        <sz val="11"/>
        <rFont val="Arial"/>
        <family val="2"/>
      </rPr>
      <t>(r)</t>
    </r>
  </si>
  <si>
    <t>2003-04</t>
  </si>
  <si>
    <t>2005-06</t>
  </si>
  <si>
    <t>2006-07</t>
  </si>
  <si>
    <t>2007-08</t>
  </si>
  <si>
    <t>2009-10</t>
  </si>
  <si>
    <t>2010-11</t>
  </si>
  <si>
    <t>2011-12</t>
  </si>
  <si>
    <t>Net International</t>
  </si>
  <si>
    <t>Net Inter-provincial</t>
  </si>
  <si>
    <t>Total Migration</t>
  </si>
  <si>
    <t>POPULATION BY SEX AND AGE GROUPS AS OF JULY 1, 2017-2019</t>
  </si>
  <si>
    <t>LABOUR STATISTICS, 2019</t>
  </si>
  <si>
    <r>
      <rPr>
        <sz val="11"/>
        <rFont val="Arial"/>
        <family val="2"/>
      </rPr>
      <t xml:space="preserve">Source: Statistics Canada. </t>
    </r>
    <r>
      <rPr>
        <sz val="11"/>
        <color indexed="12"/>
        <rFont val="Arial"/>
        <family val="2"/>
      </rPr>
      <t>Table 14-10-0090-01</t>
    </r>
    <r>
      <rPr>
        <sz val="11"/>
        <rFont val="Arial"/>
        <family val="2"/>
      </rPr>
      <t xml:space="preserve"> Labour force characteristics by province, territory and economic region, annual </t>
    </r>
  </si>
  <si>
    <t>LABOUR STATISTICS, 2010 - 2019</t>
  </si>
  <si>
    <t>EMPLOYMENT BY OCCUPATION, 2014-2019</t>
  </si>
  <si>
    <r>
      <rPr>
        <sz val="11"/>
        <rFont val="Arial"/>
        <family val="2"/>
      </rPr>
      <t xml:space="preserve">Source: Statistics Canada. </t>
    </r>
    <r>
      <rPr>
        <sz val="11"/>
        <color indexed="12"/>
        <rFont val="Arial"/>
        <family val="2"/>
      </rPr>
      <t>Table 14-10-0312-01</t>
    </r>
    <r>
      <rPr>
        <sz val="11"/>
        <rFont val="Arial"/>
        <family val="2"/>
      </rPr>
      <t xml:space="preserve"> Employment by economic regions and occupation, annual</t>
    </r>
  </si>
  <si>
    <r>
      <t>2019</t>
    </r>
    <r>
      <rPr>
        <b/>
        <vertAlign val="superscript"/>
        <sz val="12"/>
        <rFont val="Arial"/>
        <family val="2"/>
      </rPr>
      <t>(p)</t>
    </r>
  </si>
  <si>
    <r>
      <t>2018</t>
    </r>
    <r>
      <rPr>
        <b/>
        <vertAlign val="superscript"/>
        <sz val="12"/>
        <rFont val="Arial"/>
        <family val="2"/>
      </rPr>
      <t>(r)</t>
    </r>
  </si>
  <si>
    <t>EMPLOYMENT BY INDUSTRY, 2013-2019</t>
  </si>
  <si>
    <t>PRINCE EDWARD ISLAND, JULY 1, 2015 - 2019</t>
  </si>
  <si>
    <r>
      <t>2018</t>
    </r>
    <r>
      <rPr>
        <b/>
        <vertAlign val="superscript"/>
        <sz val="12"/>
        <rFont val="Arial"/>
        <family val="2"/>
      </rPr>
      <t xml:space="preserve"> (r)</t>
    </r>
  </si>
  <si>
    <t>PRINCE EDWARD ISLAND, JULY 1, 1999 - 2019</t>
  </si>
  <si>
    <r>
      <t xml:space="preserve">  2017</t>
    </r>
    <r>
      <rPr>
        <vertAlign val="superscript"/>
        <sz val="11"/>
        <rFont val="Arial"/>
        <family val="2"/>
      </rPr>
      <t xml:space="preserve"> (r)</t>
    </r>
  </si>
  <si>
    <r>
      <t xml:space="preserve">  2018</t>
    </r>
    <r>
      <rPr>
        <vertAlign val="superscript"/>
        <sz val="11"/>
        <rFont val="Arial"/>
        <family val="2"/>
      </rPr>
      <t xml:space="preserve"> (r)</t>
    </r>
  </si>
  <si>
    <r>
      <t xml:space="preserve">  2019</t>
    </r>
    <r>
      <rPr>
        <vertAlign val="superscript"/>
        <sz val="11"/>
        <rFont val="Arial"/>
        <family val="2"/>
      </rPr>
      <t xml:space="preserve"> (p)</t>
    </r>
  </si>
  <si>
    <t>LABOUR STATISTICS BY SEX AND AGE GROUP, 2019</t>
  </si>
  <si>
    <r>
      <rPr>
        <sz val="11"/>
        <rFont val="Arial"/>
        <family val="2"/>
      </rPr>
      <t xml:space="preserve">Source: Statistics Canada. </t>
    </r>
    <r>
      <rPr>
        <sz val="11"/>
        <color indexed="12"/>
        <rFont val="Arial"/>
        <family val="2"/>
      </rPr>
      <t>Table 14-10-0327-01</t>
    </r>
    <r>
      <rPr>
        <sz val="11"/>
        <rFont val="Arial"/>
        <family val="2"/>
      </rPr>
      <t xml:space="preserve"> Labour force characteristics by sex and detailed age group, annual</t>
    </r>
  </si>
  <si>
    <t>Components may not sum to total due to rounding.</t>
  </si>
  <si>
    <t>ESTIMATES OF EMPLOYMENT BY INDUSTRY, 2012-2019</t>
  </si>
  <si>
    <t xml:space="preserve">     Wholesale and Retail Trade</t>
  </si>
  <si>
    <t>LABOUR FORCE BY EDUCATIONAL ATTAINMENT, 2012-2019</t>
  </si>
  <si>
    <t>LOCATION COUNTS BY INDUSTRY, 2011 - 2019</t>
  </si>
  <si>
    <t>2019 LOCATION COUNTS BY EMPLOYMENT SIZE</t>
  </si>
  <si>
    <r>
      <rPr>
        <sz val="11"/>
        <rFont val="Arial"/>
        <family val="2"/>
      </rPr>
      <t xml:space="preserve">Source: Statistics Canada. </t>
    </r>
    <r>
      <rPr>
        <sz val="11"/>
        <color indexed="12"/>
        <rFont val="Arial"/>
        <family val="2"/>
      </rPr>
      <t>Table 33-10-0222-01</t>
    </r>
    <r>
      <rPr>
        <sz val="11"/>
        <rFont val="Arial"/>
        <family val="2"/>
      </rPr>
      <t xml:space="preserve"> - Canadian Business Counts, with employees, December 2019</t>
    </r>
  </si>
  <si>
    <t>AVERAGE WEEKLY WAGES BY SELECTED INDUSTRIES, 2014-2019</t>
  </si>
  <si>
    <r>
      <t>2015</t>
    </r>
    <r>
      <rPr>
        <vertAlign val="superscript"/>
        <sz val="11"/>
        <rFont val="Arial"/>
        <family val="2"/>
      </rPr>
      <t xml:space="preserve"> (r)</t>
    </r>
  </si>
  <si>
    <r>
      <t>2016</t>
    </r>
    <r>
      <rPr>
        <vertAlign val="superscript"/>
        <sz val="11"/>
        <rFont val="Arial"/>
        <family val="2"/>
      </rPr>
      <t xml:space="preserve"> (r)</t>
    </r>
  </si>
  <si>
    <r>
      <t>2017</t>
    </r>
    <r>
      <rPr>
        <vertAlign val="superscript"/>
        <sz val="11"/>
        <rFont val="Arial"/>
        <family val="2"/>
      </rPr>
      <t xml:space="preserve"> (r)</t>
    </r>
  </si>
  <si>
    <r>
      <t>2018</t>
    </r>
    <r>
      <rPr>
        <vertAlign val="superscript"/>
        <sz val="11"/>
        <rFont val="Arial"/>
        <family val="2"/>
      </rPr>
      <t xml:space="preserve"> (r)</t>
    </r>
  </si>
  <si>
    <r>
      <t>2019</t>
    </r>
    <r>
      <rPr>
        <vertAlign val="superscript"/>
        <sz val="11"/>
        <rFont val="Arial"/>
        <family val="2"/>
      </rPr>
      <t xml:space="preserve"> (p)</t>
    </r>
  </si>
  <si>
    <t>r: revised data, p: preliminary data</t>
  </si>
  <si>
    <t>WAGES, SALARIES AND SUPPLEMENTARY LABOUR INCOME, 2015-2019</t>
  </si>
  <si>
    <r>
      <t>2019</t>
    </r>
    <r>
      <rPr>
        <b/>
        <vertAlign val="superscript"/>
        <sz val="12"/>
        <rFont val="Arial"/>
        <family val="2"/>
      </rPr>
      <t xml:space="preserve"> (p)</t>
    </r>
  </si>
  <si>
    <t>EMPLOYMENT INSURANCE STATISTICS, 2014-2019</t>
  </si>
  <si>
    <t>PRINCE EDWARD ISLAND, 2012-2019</t>
  </si>
  <si>
    <t>2012-2019</t>
  </si>
  <si>
    <t>PERSONS WITH INCOME BY TOTAL INCOME, 2008-2017</t>
  </si>
  <si>
    <t>HOUSEHOLD INCOME, 2010-2018</t>
  </si>
  <si>
    <t>CANADIAN INCOME SURVEY, 2018</t>
  </si>
  <si>
    <t>TOTAL INCOME BY INCOME SOURCE, 2010-2017</t>
  </si>
  <si>
    <t>PERSONAL INCOME TAX RETURNS, 2011-2017 TAXATION YEARS</t>
  </si>
  <si>
    <t>ALL RETURNS BY INCOME, 2017 TAXATION YEAR</t>
  </si>
  <si>
    <r>
      <rPr>
        <sz val="11"/>
        <rFont val="Arial"/>
        <family val="2"/>
      </rPr>
      <t xml:space="preserve">Source: Canada Revenue Agency,  </t>
    </r>
    <r>
      <rPr>
        <u/>
        <sz val="11"/>
        <color indexed="12"/>
        <rFont val="Arial"/>
        <family val="2"/>
      </rPr>
      <t>Individual Tax Statistics by Area (ITSA)</t>
    </r>
    <r>
      <rPr>
        <sz val="11"/>
        <rFont val="Arial"/>
        <family val="2"/>
      </rPr>
      <t>, Table 1, 2019 Edition (2017 Tax Year)</t>
    </r>
  </si>
  <si>
    <t>PERSONAL INCOME TAX RETURNS, 2017 TAXATION YEAR</t>
  </si>
  <si>
    <t>Total Tax</t>
  </si>
  <si>
    <t>Payable</t>
  </si>
  <si>
    <t>PERSONAL INCOME TAX RETURNS, 2017 TAXATION YEAR,</t>
  </si>
  <si>
    <t>REAL PROVINCIAL GROSS DOMESTIC PRODUCT, 2014-2018</t>
  </si>
  <si>
    <r>
      <t>2018</t>
    </r>
    <r>
      <rPr>
        <b/>
        <vertAlign val="superscript"/>
        <sz val="12"/>
        <rFont val="Arial"/>
        <family val="2"/>
      </rPr>
      <t xml:space="preserve"> (p)</t>
    </r>
  </si>
  <si>
    <t>PROVINCIAL GROSS DOMESTIC PRODUCT, EXPENDITURE-BASED, 2014-2018</t>
  </si>
  <si>
    <t>PROVINCIAL GROSS DOMESTIC PRODUCT, INCOME-BASED, 2014-2018</t>
  </si>
  <si>
    <t>2015 (r)</t>
  </si>
  <si>
    <t>2016 (r)</t>
  </si>
  <si>
    <t>PERFORMANCE OF GROSS DOMESTIC PRODUCT, 2013-2018</t>
  </si>
  <si>
    <t>2013 (r)</t>
  </si>
  <si>
    <t>2014 (r)</t>
  </si>
  <si>
    <t>2017 (r)</t>
  </si>
  <si>
    <t>2018 (p)</t>
  </si>
  <si>
    <t>MISCELLANEOUS FINANCIAL STATISTICS, 2017-2019</t>
  </si>
  <si>
    <t>AND SUMMERSIDE</t>
  </si>
  <si>
    <t>ALL-ITEMS CONSUMER PRICE INDEX, 1993-2019</t>
  </si>
  <si>
    <t>CONSUMER PRICE INDEX, 2005-2019</t>
  </si>
  <si>
    <t>TOBACCO, ALCOHOL</t>
  </si>
  <si>
    <t>AND CANNABIS</t>
  </si>
  <si>
    <t>INDUSTRIAL PRODUCT PRICE INDEXES, 2005-2019</t>
  </si>
  <si>
    <t>VALUE OF RETAIL TRADE, 2004-2019</t>
  </si>
  <si>
    <t>VALUE OF RETAIL TRADE, BY KIND OF BUSINESS, 2014-2019</t>
  </si>
  <si>
    <t>VALUE  OF NEW MOTOR VEHICLE SALES, 2003-2019</t>
  </si>
  <si>
    <t>NUMBER OF NEW MOTOR VEHICLE SALES, 2003-2019</t>
  </si>
  <si>
    <t>BY PRINCIPAL TRADING AREAS, 2010-2019</t>
  </si>
  <si>
    <t>Belgium</t>
  </si>
  <si>
    <t>Singapore</t>
  </si>
  <si>
    <t>Korea, South</t>
  </si>
  <si>
    <t>TO UNITED STATES BY STATE, 2010-2019</t>
  </si>
  <si>
    <t>North Carolina</t>
  </si>
  <si>
    <t>Indiana</t>
  </si>
  <si>
    <t>Oklahoma</t>
  </si>
  <si>
    <t>Tennessee</t>
  </si>
  <si>
    <t>BY INDUSTRY, 2011-2019</t>
  </si>
  <si>
    <t>Metal Valve Manufacturing</t>
  </si>
  <si>
    <t>BY PRODUCT, 2011-2019</t>
  </si>
  <si>
    <t>Oysters: Live, Fresh or Chilled</t>
  </si>
  <si>
    <t>Boards and Panels - under 1,000 V</t>
  </si>
  <si>
    <t/>
  </si>
  <si>
    <t>TOTAL INVESTMENT BY TYPE AND INDUSTRY, 2014-2020</t>
  </si>
  <si>
    <r>
      <t xml:space="preserve">2020 </t>
    </r>
    <r>
      <rPr>
        <b/>
        <vertAlign val="superscript"/>
        <sz val="12"/>
        <rFont val="Arial"/>
        <family val="2"/>
      </rPr>
      <t>(i)</t>
    </r>
  </si>
  <si>
    <t>actual expenditures 2014-2018; preliminary actual expenditures 2019; intentions 2020</t>
  </si>
  <si>
    <r>
      <t>PUBLIC INVESTMENT,</t>
    </r>
    <r>
      <rPr>
        <b/>
        <vertAlign val="superscript"/>
        <sz val="14"/>
        <rFont val="Arial"/>
        <family val="2"/>
      </rPr>
      <t xml:space="preserve">  </t>
    </r>
    <r>
      <rPr>
        <b/>
        <sz val="14"/>
        <rFont val="Arial"/>
        <family val="2"/>
      </rPr>
      <t>2011-2020</t>
    </r>
  </si>
  <si>
    <r>
      <t xml:space="preserve">   2020 </t>
    </r>
    <r>
      <rPr>
        <vertAlign val="superscript"/>
        <sz val="11"/>
        <rFont val="Arial"/>
        <family val="2"/>
      </rPr>
      <t>(i)</t>
    </r>
  </si>
  <si>
    <r>
      <t xml:space="preserve">   2019 </t>
    </r>
    <r>
      <rPr>
        <vertAlign val="superscript"/>
        <sz val="11"/>
        <rFont val="Arial"/>
        <family val="2"/>
      </rPr>
      <t>(p)</t>
    </r>
  </si>
  <si>
    <r>
      <t xml:space="preserve">   2018 </t>
    </r>
    <r>
      <rPr>
        <vertAlign val="superscript"/>
        <sz val="11"/>
        <rFont val="Arial"/>
        <family val="2"/>
      </rPr>
      <t>(r)</t>
    </r>
  </si>
  <si>
    <r>
      <t>PRIVATE INVESTMENT,</t>
    </r>
    <r>
      <rPr>
        <b/>
        <vertAlign val="superscript"/>
        <sz val="14"/>
        <rFont val="Arial"/>
        <family val="2"/>
      </rPr>
      <t xml:space="preserve">  </t>
    </r>
    <r>
      <rPr>
        <b/>
        <sz val="14"/>
        <rFont val="Arial"/>
        <family val="2"/>
      </rPr>
      <t>2011-2020</t>
    </r>
  </si>
  <si>
    <t>Notes: Actual expenditures 2011-2018, preliminary actual 2019, intentions 2020</t>
  </si>
  <si>
    <t>NON-RESIDENTIAL CONSTRUCTION INVESTMENT, 2010-2019</t>
  </si>
  <si>
    <r>
      <t xml:space="preserve">2010 </t>
    </r>
    <r>
      <rPr>
        <vertAlign val="superscript"/>
        <sz val="11"/>
        <rFont val="Arial"/>
        <family val="2"/>
      </rPr>
      <t>(r)</t>
    </r>
  </si>
  <si>
    <t>1st Quarter 2019</t>
  </si>
  <si>
    <t>2nd Quarter 2019</t>
  </si>
  <si>
    <t>3rd Quarter 2019</t>
  </si>
  <si>
    <t>4th Quarter 2019</t>
  </si>
  <si>
    <t>Others*</t>
  </si>
  <si>
    <t>"Others" includes mobile homes, cottages, minor singles</t>
  </si>
  <si>
    <t>BY YEAR AND QUARTER, UNADJUSTED, CURRENT DOLLARS</t>
  </si>
  <si>
    <t>RESIDENTIAL CONSTRUCTION INVESTMENT, 2010-2019</t>
  </si>
  <si>
    <t>BY YEAR AND QUARTER, 2018-2019</t>
  </si>
  <si>
    <t>HOUSING STARTS BY TYPE OF UNIT, 2008-2019</t>
  </si>
  <si>
    <t>ANNUAL VACANCY RATE, 2008-2019</t>
  </si>
  <si>
    <t>AVERAGE MONTHLY APARTMENT RENT, 2008-2019</t>
  </si>
  <si>
    <t>Row and apartment structures of three units and over</t>
  </si>
  <si>
    <t>VALUE OF BUILDING PERMITS BY TYPE, 2002-2019</t>
  </si>
  <si>
    <t>BY TYPE OF DWELLING, 2002-2019</t>
  </si>
  <si>
    <t>ANNUAL FARM PRODUCT PRICE INDEX, 2011-2019</t>
  </si>
  <si>
    <t>POTATO ACREAGE, PRODUCTION, FARM PRICE AND VALUE, 2000-2019</t>
  </si>
  <si>
    <t>DISPOSITION OF POTATOES, 2010-2018</t>
  </si>
  <si>
    <r>
      <t>Table  32-10-0200-01</t>
    </r>
    <r>
      <rPr>
        <sz val="11"/>
        <rFont val="Arial"/>
        <family val="2"/>
      </rPr>
      <t xml:space="preserve"> Hogs statistics, supply and disposition of hogs</t>
    </r>
  </si>
  <si>
    <t>SUPPLY-DISPOSITION OF FARM ANIMALS, 2017-2019</t>
  </si>
  <si>
    <t>SUPPLY AND DISPOSITION OF MINK, 2010-2018</t>
  </si>
  <si>
    <t xml:space="preserve">ESTIMATES OF PRIMARY FOREST PRODUCTION, 2011-2018 </t>
  </si>
  <si>
    <t>AQUACULTURE ECONOMIC STATISTICS, 2013-2018</t>
  </si>
  <si>
    <t>SUMMARY STATISTICS 2016-2018</t>
  </si>
  <si>
    <t>PRINCE EDWARD ISLAND, 2013-2018</t>
  </si>
  <si>
    <t>2015 - 2019</t>
  </si>
  <si>
    <t>BY VISIT DURATION, PRINCE EDWARD ISLAND, 2015 - 2017</t>
  </si>
  <si>
    <t>ESTIMATED VALUE OF SHIPMENTS, 2013-2019</t>
  </si>
  <si>
    <t>PRINCE EDWARD ISLAND ELECTRICITY STATISTICS, 2012-2019</t>
  </si>
  <si>
    <t>TOTAL ELECTRICITY SUPPLY, 2012-2019</t>
  </si>
  <si>
    <t>OF 500 kWh OF ELECTRICITY, 2012-2019</t>
  </si>
  <si>
    <t>MOTOR VEHICLE REGISTRATIONS, 2013-2019</t>
  </si>
  <si>
    <t>Note:   Data apply to vehicles with valid license plates only and registered within the calendar year.</t>
  </si>
  <si>
    <t>BY MONTH, 2000-2019</t>
  </si>
  <si>
    <r>
      <rPr>
        <sz val="11"/>
        <rFont val="Arial"/>
        <family val="2"/>
      </rPr>
      <t xml:space="preserve">Source: U.S. Energy Information Administration, May 2020; </t>
    </r>
    <r>
      <rPr>
        <u/>
        <sz val="11"/>
        <color indexed="12"/>
        <rFont val="Arial"/>
        <family val="2"/>
      </rPr>
      <t>www.eia.gov</t>
    </r>
  </si>
  <si>
    <t>AT SELF-SERVE STATIONS IN MAJOR URBAN CENTRES, CANADA, 2009-2019</t>
  </si>
  <si>
    <t>IN MAJOR URBAN CENTRES, CANADA, 2009-2019</t>
  </si>
  <si>
    <t>CONFEDERATION BRIDGE TWO-WAY CROSSING ESTIMATES, 2016-2019</t>
  </si>
  <si>
    <t>PERSONAL EXPENDITURES ON TRANSPORTATION, 2009 - 2018</t>
  </si>
  <si>
    <t>BY PROVINCE AND TERRITORY, 2010 - 2019</t>
  </si>
  <si>
    <t>SCHOOL ENROLMENT, 2013/14 - 2019/20</t>
  </si>
  <si>
    <t>2019/20</t>
  </si>
  <si>
    <t>ENROLMENTS, 2013/14 - 2019/20</t>
  </si>
  <si>
    <t>ENROLMENTS, 2013/14 - 2018/19</t>
  </si>
  <si>
    <t>2018-19</t>
  </si>
  <si>
    <t xml:space="preserve">   Other Property Crime (not listed above)</t>
  </si>
  <si>
    <t>CRIME STATISTICS, 2013-2018</t>
  </si>
  <si>
    <t xml:space="preserve">   Other Violent Violations (not listed above)</t>
  </si>
  <si>
    <t>TOTAL FERTILITY RATE, 2006-2018</t>
  </si>
  <si>
    <t>2016/2018</t>
  </si>
  <si>
    <t>LIFE EXPECTANCY AT BIRTH IN YEARS, 2003-2018</t>
  </si>
  <si>
    <t>AGE-STANDARDIZED MORTALITY RATE, 2010-2018</t>
  </si>
  <si>
    <t>FISCAL YEARS ENDING MARCH 31, 2016, 2017, 2018 AND 2019</t>
  </si>
  <si>
    <t>FY 2018/19</t>
  </si>
  <si>
    <r>
      <rPr>
        <sz val="11"/>
        <rFont val="Arial"/>
        <family val="2"/>
      </rPr>
      <t xml:space="preserve">Source: P.E.I. Department of Finance, </t>
    </r>
    <r>
      <rPr>
        <u/>
        <sz val="11"/>
        <color indexed="12"/>
        <rFont val="Arial"/>
        <family val="2"/>
      </rPr>
      <t>Public Accounts</t>
    </r>
    <r>
      <rPr>
        <sz val="11"/>
        <rFont val="Arial"/>
        <family val="2"/>
      </rPr>
      <t>, volume I, Financial Statements 2016 - 2019.</t>
    </r>
  </si>
  <si>
    <t>PROVINCIAL GOVERNMENT EMPLOYMENT, 2008-2019</t>
  </si>
  <si>
    <t>Agriculture and Land</t>
  </si>
  <si>
    <t>Cannabis Management Corporation</t>
  </si>
  <si>
    <t>Economic Growth, Tourism and Culture</t>
  </si>
  <si>
    <t>Education and Lifelong Learning</t>
  </si>
  <si>
    <t>Environment, Water and Climate Change</t>
  </si>
  <si>
    <t>Fisheries and Communities</t>
  </si>
  <si>
    <t>Social Development and Housing</t>
  </si>
  <si>
    <t>PRINCE EDWARD ISLAND, 2004-2019</t>
  </si>
  <si>
    <t>FARM CASH RECEIPTS, 2011-2019</t>
  </si>
  <si>
    <t>FROM FARMING OPERATIONS, 2011-2019</t>
  </si>
  <si>
    <r>
      <t>2019</t>
    </r>
    <r>
      <rPr>
        <vertAlign val="superscript"/>
        <sz val="11"/>
        <rFont val="Arial"/>
        <family val="2"/>
      </rPr>
      <t>(p)</t>
    </r>
  </si>
  <si>
    <r>
      <t>2018</t>
    </r>
    <r>
      <rPr>
        <vertAlign val="superscript"/>
        <sz val="11"/>
        <rFont val="Arial"/>
        <family val="2"/>
      </rPr>
      <t>(r)</t>
    </r>
  </si>
  <si>
    <t>CAPITAL VALUE OF ALL FARMS, 2003-2019</t>
  </si>
  <si>
    <t>FARM DEBT OUTSTANDING AS OF DECEMBER 31, 2013-2019</t>
  </si>
  <si>
    <t>PROVINCIAL GROSS DOMESTIC PRODUCT BY INDUSTRY, 2014-2019</t>
  </si>
  <si>
    <t xml:space="preserve">   Local, municipal, regional</t>
  </si>
  <si>
    <t xml:space="preserve">     and aboriginal public administration</t>
  </si>
  <si>
    <r>
      <t>2019</t>
    </r>
    <r>
      <rPr>
        <b/>
        <vertAlign val="superscript"/>
        <sz val="12"/>
        <rFont val="Arial"/>
        <family val="2"/>
      </rPr>
      <t>(p)*</t>
    </r>
  </si>
  <si>
    <t>* 2019 average for January to November. December 2019 data not available at time of printing.</t>
  </si>
  <si>
    <t>Industrial Machinery Manufacturing</t>
  </si>
  <si>
    <t>SALES OF REFINED PETROLEUM PRODUCTS, 2012-2019</t>
  </si>
  <si>
    <t>GASOLINE SALES FOR THE FISCAL YEAR ENDED MARCH 31, 2013-2019</t>
  </si>
  <si>
    <t>WOOD ISLANDS, P.E.I. TO CARIBOU, N.S. FERRY SERVICE, 2011-2019</t>
  </si>
  <si>
    <t>FISH LANDINGS AND VALUES, 2016-2019</t>
  </si>
  <si>
    <t>LOBSTER LANDING STATISTICS, 2005-2019</t>
  </si>
  <si>
    <r>
      <t>2019</t>
    </r>
    <r>
      <rPr>
        <b/>
        <vertAlign val="superscript"/>
        <sz val="11"/>
        <rFont val="Arial"/>
        <family val="2"/>
      </rPr>
      <t>(p)</t>
    </r>
  </si>
  <si>
    <t>AVERAGE PRICE RECEIVED BY FISHERS, 2012-2019</t>
  </si>
  <si>
    <t>r: revised data   p: preliminary data   n/a: not available</t>
  </si>
  <si>
    <t>AQUACULTURE STATISTICS, 2006-2019</t>
  </si>
  <si>
    <r>
      <t>2019</t>
    </r>
    <r>
      <rPr>
        <vertAlign val="superscript"/>
        <sz val="11"/>
        <rFont val="Arial"/>
        <family val="2"/>
      </rPr>
      <t>(p)*</t>
    </r>
  </si>
  <si>
    <t>(*) 2019 data provided by P.E.I. Department of Fisheries and Communities</t>
  </si>
  <si>
    <t>Adult Education</t>
  </si>
  <si>
    <t>TOTAL INMATE DAYS, 2014/15 - 2018/19</t>
  </si>
  <si>
    <t>CRIMINAL COURTS, TOTAL CHARGES 2013/14 - 2017/18</t>
  </si>
  <si>
    <t>Total offences</t>
  </si>
  <si>
    <t>Total Inmate Days - Adult Custody</t>
  </si>
  <si>
    <t>Total Resident Days - Youth Custody</t>
  </si>
  <si>
    <t xml:space="preserve">   Total Criminal Code</t>
  </si>
  <si>
    <t xml:space="preserve">      Criminal Code (without traffic)</t>
  </si>
  <si>
    <t xml:space="preserve">         Crimes against the person</t>
  </si>
  <si>
    <t xml:space="preserve">         Crimes against property</t>
  </si>
  <si>
    <t xml:space="preserve">         Administration of justice</t>
  </si>
  <si>
    <t xml:space="preserve">         Other Criminal Code</t>
  </si>
  <si>
    <t xml:space="preserve">      Criminal Code traffic</t>
  </si>
  <si>
    <t>Adult Criminal Courts</t>
  </si>
  <si>
    <t>Other Federal Statutes</t>
  </si>
  <si>
    <t>Youth Courts</t>
  </si>
  <si>
    <r>
      <rPr>
        <sz val="11"/>
        <rFont val="Arial"/>
        <family val="2"/>
      </rPr>
      <t xml:space="preserve">Statistics Canada. </t>
    </r>
    <r>
      <rPr>
        <u/>
        <sz val="11"/>
        <color indexed="12"/>
        <rFont val="Arial"/>
        <family val="2"/>
      </rPr>
      <t>Table 35-10-0027-01</t>
    </r>
    <r>
      <rPr>
        <sz val="11"/>
        <rFont val="Arial"/>
        <family val="2"/>
      </rPr>
      <t xml:space="preserve"> Adult criminal courts, number of cases and charges by type of decision</t>
    </r>
  </si>
  <si>
    <r>
      <rPr>
        <sz val="11"/>
        <rFont val="Arial"/>
        <family val="2"/>
      </rPr>
      <t xml:space="preserve">Statistics Canada. </t>
    </r>
    <r>
      <rPr>
        <u/>
        <sz val="11"/>
        <color indexed="12"/>
        <rFont val="Arial"/>
        <family val="2"/>
      </rPr>
      <t>Table 35-10-0038-01</t>
    </r>
    <r>
      <rPr>
        <sz val="11"/>
        <rFont val="Arial"/>
        <family val="2"/>
      </rPr>
      <t xml:space="preserve"> Youth courts, number of cases and charges by type of decision</t>
    </r>
  </si>
  <si>
    <t>PHYSICIAN, HOSPITAL AND NURSING HOME STATISTICS, 2013-2019</t>
  </si>
  <si>
    <t>ACUTE CARE HOSPITAL EXPENDITURES, 2014/15 - 2018/19</t>
  </si>
  <si>
    <t>In-province      (460 beds) (2)</t>
  </si>
  <si>
    <t>In-province      (458 beds) (2)</t>
  </si>
  <si>
    <t>Average number of 2018/19 physician services per capita equals 10.6.</t>
  </si>
  <si>
    <t>Provincial GHG Total</t>
  </si>
  <si>
    <t>Oil and Gas</t>
  </si>
  <si>
    <t>Electricity</t>
  </si>
  <si>
    <t>Transportation</t>
  </si>
  <si>
    <t>Heavy Industry</t>
  </si>
  <si>
    <t>Buildings</t>
  </si>
  <si>
    <t>Agriculture</t>
  </si>
  <si>
    <t>Waste</t>
  </si>
  <si>
    <t>Light Manufacturing, Construction, and Forest Resources</t>
  </si>
  <si>
    <t>Totals may not add up due to rounding.</t>
  </si>
  <si>
    <t>Estimates presented here are under continual improvement.  Historical emissions may be change in future publications as new data becomes available and methods and models are refined and improved.</t>
  </si>
  <si>
    <t xml:space="preserve">Emission estimates for Solid Waste include emissions from municipal solid waste landfills, wood waste landfills and municipal solid waste composting. </t>
  </si>
  <si>
    <t>PRINCE EDWARD ISLAND, BY CANADIAN ECONOMIC SECTOR, 2009 - 2018</t>
  </si>
  <si>
    <r>
      <t>GREENHOUSE GAS EMISSIONS (Mt CO</t>
    </r>
    <r>
      <rPr>
        <b/>
        <vertAlign val="superscript"/>
        <sz val="14"/>
        <rFont val="Arial"/>
        <family val="2"/>
      </rPr>
      <t>2</t>
    </r>
    <r>
      <rPr>
        <b/>
        <sz val="14"/>
        <rFont val="Arial"/>
        <family val="2"/>
      </rPr>
      <t xml:space="preserve"> eq)</t>
    </r>
  </si>
  <si>
    <r>
      <rPr>
        <sz val="11"/>
        <rFont val="Arial"/>
        <family val="2"/>
      </rPr>
      <t xml:space="preserve">Source: Environment and Climate Change Canada Data. </t>
    </r>
    <r>
      <rPr>
        <u/>
        <sz val="11"/>
        <color indexed="12"/>
        <rFont val="Arial"/>
        <family val="2"/>
      </rPr>
      <t>Canada's official greenhouse gas inventory.</t>
    </r>
  </si>
  <si>
    <r>
      <t>0  indicates emissions of less than 0.0005 Mt CO</t>
    </r>
    <r>
      <rPr>
        <vertAlign val="subscript"/>
        <sz val="10"/>
        <rFont val="Arial"/>
        <family val="2"/>
      </rPr>
      <t>2</t>
    </r>
    <r>
      <rPr>
        <sz val="10"/>
        <rFont val="Arial"/>
        <family val="2"/>
      </rPr>
      <t xml:space="preserve"> eq; truncated due to rounding</t>
    </r>
  </si>
  <si>
    <t>TABLE 118</t>
  </si>
  <si>
    <t>TABLE 115</t>
  </si>
  <si>
    <t>POPULATION AS OF JULY 1, 2011-2019</t>
  </si>
  <si>
    <t>PHYSICIANS SERVICES, 2014/15 - 2018/19</t>
  </si>
  <si>
    <t>GREENHOUSE GAS EMISSIONS PER CAPITA</t>
  </si>
  <si>
    <t>CANADIAN PROVINCES, 2009 - 2018 (TONNES)</t>
  </si>
  <si>
    <t>TABLE 119</t>
  </si>
  <si>
    <t>TABLE 117B</t>
  </si>
  <si>
    <t>TABLE 117A</t>
  </si>
  <si>
    <t>TABLE 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</si>
</sst>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44" formatCode="_-&quot;$&quot;* #,##0.00_-;\-&quot;$&quot;* #,##0.00_-;_-&quot;$&quot;* &quot;-&quot;??_-;_-@_-"/>
    <numFmt numFmtId="164" formatCode="_(&quot;$&quot;* #,##0_);_(&quot;$&quot;* \(#,##0\);_(&quot;$&quot;* &quot;-&quot;_);_(@_)"/>
    <numFmt numFmtId="165" formatCode="_(&quot;$&quot;* #,##0.00_);_(&quot;$&quot;* \(#,##0.00\);_(&quot;$&quot;* &quot;-&quot;??_);_(@_)"/>
    <numFmt numFmtId="166" formatCode="_(* #,##0.00_);_(* \(#,##0.00\);_(* &quot;-&quot;??_);_(@_)"/>
    <numFmt numFmtId="167" formatCode="0.0"/>
    <numFmt numFmtId="168" formatCode="#,##0.0"/>
    <numFmt numFmtId="169" formatCode="&quot;$&quot;#,##0"/>
    <numFmt numFmtId="170" formatCode="&quot;$&quot;#,##0.00"/>
    <numFmt numFmtId="171" formatCode="0.0%"/>
    <numFmt numFmtId="172" formatCode="&quot;$&quot;#,##0.000"/>
    <numFmt numFmtId="173" formatCode="_(* #,##0_);_(* \(#,##0\);_(* &quot;-&quot;??_);_(@_)"/>
    <numFmt numFmtId="174" formatCode="#,##0.000"/>
    <numFmt numFmtId="175" formatCode="0.0_)"/>
    <numFmt numFmtId="176" formatCode="0_)"/>
    <numFmt numFmtId="177" formatCode="#,##0.0;\-#,##0.0"/>
    <numFmt numFmtId="178" formatCode="#,##0_ ;\-#,##0\ "/>
    <numFmt numFmtId="179" formatCode="#,##0.0_ ;\-#,##0.0\ "/>
    <numFmt numFmtId="180" formatCode="_(&quot;$&quot;* #,##0_);_(&quot;$&quot;* \(#,##0\);_(&quot;$&quot;* &quot;-&quot;??_);_(@_)"/>
    <numFmt numFmtId="181" formatCode="0.00000000"/>
    <numFmt numFmtId="182" formatCode="0.000"/>
    <numFmt numFmtId="183" formatCode="#,##0.00000_ ;\-#,##0.00000\ "/>
  </numFmts>
  <fonts count="81" x14ac:knownFonts="1">
    <font>
      <sz val="10"/>
      <name val="Arial"/>
    </font>
    <font>
      <sz val="11"/>
      <color theme="1"/>
      <name val="Calibri"/>
      <family val="2"/>
      <scheme val="minor"/>
    </font>
    <font>
      <sz val="10"/>
      <name val="Arial"/>
      <family val="2"/>
    </font>
    <font>
      <b/>
      <sz val="12"/>
      <name val="Arial"/>
      <family val="2"/>
    </font>
    <font>
      <b/>
      <sz val="10"/>
      <name val="Arial"/>
      <family val="2"/>
    </font>
    <font>
      <sz val="11"/>
      <name val="Arial"/>
      <family val="2"/>
    </font>
    <font>
      <b/>
      <sz val="14"/>
      <name val="Arial"/>
      <family val="2"/>
    </font>
    <font>
      <i/>
      <sz val="11"/>
      <name val="Arial"/>
      <family val="2"/>
    </font>
    <font>
      <sz val="10"/>
      <name val="Arial"/>
      <family val="2"/>
    </font>
    <font>
      <b/>
      <sz val="11"/>
      <name val="Arial"/>
      <family val="2"/>
    </font>
    <font>
      <b/>
      <vertAlign val="superscript"/>
      <sz val="12"/>
      <name val="Arial"/>
      <family val="2"/>
    </font>
    <font>
      <b/>
      <vertAlign val="superscript"/>
      <sz val="14"/>
      <name val="Arial"/>
      <family val="2"/>
    </font>
    <font>
      <vertAlign val="superscript"/>
      <sz val="11"/>
      <name val="Arial"/>
      <family val="2"/>
    </font>
    <font>
      <i/>
      <sz val="9"/>
      <name val="Arial"/>
      <family val="2"/>
    </font>
    <font>
      <sz val="9"/>
      <name val="Arial"/>
      <family val="2"/>
    </font>
    <font>
      <sz val="8"/>
      <name val="Arial"/>
      <family val="2"/>
    </font>
    <font>
      <sz val="11"/>
      <color indexed="12"/>
      <name val="Arial"/>
      <family val="2"/>
    </font>
    <font>
      <sz val="10"/>
      <color indexed="12"/>
      <name val="Arial"/>
      <family val="2"/>
    </font>
    <font>
      <i/>
      <sz val="10"/>
      <name val="Arial"/>
      <family val="2"/>
    </font>
    <font>
      <i/>
      <sz val="8"/>
      <name val="Arial"/>
      <family val="2"/>
    </font>
    <font>
      <b/>
      <vertAlign val="superscript"/>
      <sz val="11"/>
      <name val="Arial"/>
      <family val="2"/>
    </font>
    <font>
      <sz val="14"/>
      <name val="Arial"/>
      <family val="2"/>
    </font>
    <font>
      <u/>
      <sz val="10"/>
      <color indexed="12"/>
      <name val="Arial"/>
      <family val="2"/>
    </font>
    <font>
      <i/>
      <vertAlign val="superscript"/>
      <sz val="9"/>
      <name val="Arial"/>
      <family val="2"/>
    </font>
    <font>
      <sz val="11"/>
      <color indexed="14"/>
      <name val="Arial"/>
      <family val="2"/>
    </font>
    <font>
      <b/>
      <sz val="11"/>
      <color indexed="10"/>
      <name val="Arial"/>
      <family val="2"/>
    </font>
    <font>
      <sz val="11"/>
      <color indexed="10"/>
      <name val="Arial"/>
      <family val="2"/>
    </font>
    <font>
      <b/>
      <sz val="11"/>
      <color indexed="12"/>
      <name val="Arial"/>
      <family val="2"/>
    </font>
    <font>
      <i/>
      <sz val="9"/>
      <color indexed="12"/>
      <name val="Arial"/>
      <family val="2"/>
    </font>
    <font>
      <sz val="8"/>
      <color indexed="12"/>
      <name val="Arial"/>
      <family val="2"/>
    </font>
    <font>
      <b/>
      <sz val="9"/>
      <name val="Arial"/>
      <family val="2"/>
    </font>
    <font>
      <sz val="11"/>
      <name val="Arial"/>
      <family val="2"/>
    </font>
    <font>
      <sz val="8"/>
      <name val="Arial"/>
      <family val="2"/>
    </font>
    <font>
      <sz val="10"/>
      <color indexed="10"/>
      <name val="Arial"/>
      <family val="2"/>
    </font>
    <font>
      <i/>
      <sz val="10"/>
      <color indexed="12"/>
      <name val="Arial"/>
      <family val="2"/>
    </font>
    <font>
      <b/>
      <sz val="10"/>
      <name val="Arial"/>
      <family val="2"/>
    </font>
    <font>
      <sz val="10"/>
      <name val="Arial"/>
      <family val="2"/>
    </font>
    <font>
      <b/>
      <sz val="11"/>
      <name val="Arial"/>
      <family val="2"/>
    </font>
    <font>
      <sz val="14"/>
      <name val="Arial"/>
      <family val="2"/>
    </font>
    <font>
      <i/>
      <vertAlign val="superscript"/>
      <sz val="10"/>
      <name val="Arial"/>
      <family val="2"/>
    </font>
    <font>
      <i/>
      <sz val="12"/>
      <name val="Arial"/>
      <family val="2"/>
    </font>
    <font>
      <b/>
      <sz val="12"/>
      <name val="Arial"/>
      <family val="2"/>
    </font>
    <font>
      <sz val="12"/>
      <name val="Arial"/>
      <family val="2"/>
    </font>
    <font>
      <b/>
      <sz val="8"/>
      <name val="Arial"/>
      <family val="2"/>
    </font>
    <font>
      <vertAlign val="subscript"/>
      <sz val="11"/>
      <name val="Arial"/>
      <family val="2"/>
    </font>
    <font>
      <sz val="12"/>
      <name val="Arial"/>
      <family val="2"/>
    </font>
    <font>
      <sz val="9"/>
      <color indexed="14"/>
      <name val="Arial"/>
      <family val="2"/>
    </font>
    <font>
      <sz val="9"/>
      <name val="Arial"/>
      <family val="2"/>
    </font>
    <font>
      <i/>
      <sz val="9"/>
      <name val="Arial"/>
      <family val="2"/>
    </font>
    <font>
      <sz val="10"/>
      <color indexed="12"/>
      <name val="Arial"/>
      <family val="2"/>
    </font>
    <font>
      <i/>
      <sz val="9"/>
      <color indexed="10"/>
      <name val="Arial"/>
      <family val="2"/>
    </font>
    <font>
      <sz val="11"/>
      <color indexed="55"/>
      <name val="Arial"/>
      <family val="2"/>
    </font>
    <font>
      <sz val="9"/>
      <name val="Times New Roman"/>
      <family val="1"/>
    </font>
    <font>
      <sz val="11"/>
      <color indexed="12"/>
      <name val="Arial"/>
      <family val="2"/>
    </font>
    <font>
      <sz val="10"/>
      <name val="Arial"/>
      <family val="2"/>
    </font>
    <font>
      <b/>
      <sz val="14"/>
      <name val="Arial"/>
      <family val="2"/>
    </font>
    <font>
      <sz val="10"/>
      <color indexed="10"/>
      <name val="Arial"/>
      <family val="2"/>
    </font>
    <font>
      <sz val="10"/>
      <name val="Arial"/>
      <family val="2"/>
    </font>
    <font>
      <b/>
      <sz val="10"/>
      <color indexed="10"/>
      <name val="Arial"/>
      <family val="2"/>
    </font>
    <font>
      <sz val="11"/>
      <color indexed="10"/>
      <name val="Arial"/>
      <family val="2"/>
    </font>
    <font>
      <vertAlign val="superscript"/>
      <sz val="9"/>
      <name val="Arial"/>
      <family val="2"/>
    </font>
    <font>
      <sz val="11"/>
      <color theme="1"/>
      <name val="Arial"/>
      <family val="2"/>
    </font>
    <font>
      <b/>
      <sz val="11"/>
      <name val="Arial"/>
      <family val="2"/>
    </font>
    <font>
      <b/>
      <sz val="12"/>
      <name val="Arial"/>
      <family val="2"/>
    </font>
    <font>
      <sz val="11"/>
      <name val="Arial"/>
      <family val="2"/>
    </font>
    <font>
      <i/>
      <sz val="9"/>
      <name val="Arial"/>
      <family val="2"/>
    </font>
    <font>
      <sz val="10"/>
      <color indexed="14"/>
      <name val="Arial"/>
      <family val="2"/>
    </font>
    <font>
      <i/>
      <vertAlign val="superscript"/>
      <sz val="11"/>
      <name val="Arial"/>
      <family val="2"/>
    </font>
    <font>
      <i/>
      <vertAlign val="superscript"/>
      <sz val="8"/>
      <name val="Arial"/>
      <family val="2"/>
    </font>
    <font>
      <u/>
      <sz val="11"/>
      <color indexed="12"/>
      <name val="Arial"/>
      <family val="2"/>
    </font>
    <font>
      <b/>
      <i/>
      <sz val="9"/>
      <name val="Arial"/>
      <family val="2"/>
    </font>
    <font>
      <u/>
      <sz val="11"/>
      <name val="Arial"/>
      <family val="2"/>
    </font>
    <font>
      <sz val="9"/>
      <color theme="1"/>
      <name val="Arial"/>
      <family val="2"/>
    </font>
    <font>
      <sz val="11"/>
      <color rgb="FF000000"/>
      <name val="Calibri"/>
      <family val="2"/>
    </font>
    <font>
      <sz val="10"/>
      <color theme="0"/>
      <name val="Arial"/>
      <family val="2"/>
    </font>
    <font>
      <vertAlign val="subscript"/>
      <sz val="10"/>
      <name val="Arial"/>
      <family val="2"/>
    </font>
    <font>
      <b/>
      <sz val="10"/>
      <color theme="0"/>
      <name val="Arial"/>
      <family val="2"/>
    </font>
    <font>
      <b/>
      <sz val="11"/>
      <color theme="0"/>
      <name val="Arial"/>
      <family val="2"/>
    </font>
    <font>
      <sz val="11"/>
      <color theme="0"/>
      <name val="Arial"/>
      <family val="2"/>
    </font>
    <font>
      <i/>
      <sz val="11"/>
      <color theme="0"/>
      <name val="Arial"/>
      <family val="2"/>
    </font>
    <font>
      <i/>
      <sz val="9"/>
      <color theme="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s>
  <borders count="46">
    <border>
      <left/>
      <right/>
      <top/>
      <bottom/>
      <diagonal/>
    </border>
    <border>
      <left/>
      <right/>
      <top/>
      <bottom style="medium">
        <color indexed="64"/>
      </bottom>
      <diagonal/>
    </border>
    <border>
      <left/>
      <right/>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auto="1"/>
      </left>
      <right style="thin">
        <color auto="1"/>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thin">
        <color auto="1"/>
      </top>
      <bottom/>
      <diagonal/>
    </border>
    <border>
      <left/>
      <right/>
      <top/>
      <bottom style="thick">
        <color indexed="64"/>
      </bottom>
      <diagonal/>
    </border>
    <border>
      <left/>
      <right style="medium">
        <color indexed="64"/>
      </right>
      <top/>
      <bottom style="thick">
        <color indexed="64"/>
      </bottom>
      <diagonal/>
    </border>
    <border>
      <left/>
      <right/>
      <top style="thick">
        <color indexed="64"/>
      </top>
      <bottom/>
      <diagonal/>
    </border>
    <border>
      <left/>
      <right style="medium">
        <color indexed="64"/>
      </right>
      <top style="thick">
        <color indexed="64"/>
      </top>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double">
        <color auto="1"/>
      </top>
      <bottom/>
      <diagonal/>
    </border>
    <border>
      <left/>
      <right/>
      <top style="medium">
        <color indexed="64"/>
      </top>
      <bottom style="double">
        <color indexed="64"/>
      </bottom>
      <diagonal/>
    </border>
  </borders>
  <cellStyleXfs count="13">
    <xf numFmtId="0" fontId="0" fillId="0" borderId="0"/>
    <xf numFmtId="166"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22"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2" fillId="0" borderId="0"/>
    <xf numFmtId="0" fontId="1" fillId="0" borderId="0"/>
    <xf numFmtId="0" fontId="72" fillId="0" borderId="0"/>
    <xf numFmtId="0" fontId="1" fillId="0" borderId="0"/>
    <xf numFmtId="0" fontId="2" fillId="0" borderId="0"/>
    <xf numFmtId="0" fontId="2" fillId="0" borderId="0"/>
  </cellStyleXfs>
  <cellXfs count="1546">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center"/>
    </xf>
    <xf numFmtId="0" fontId="4" fillId="0" borderId="1" xfId="0" applyFont="1" applyBorder="1" applyAlignment="1">
      <alignment horizontal="center"/>
    </xf>
    <xf numFmtId="3" fontId="0" fillId="0" borderId="0" xfId="0" applyNumberFormat="1" applyAlignment="1">
      <alignment horizontal="center"/>
    </xf>
    <xf numFmtId="3" fontId="4" fillId="0" borderId="1" xfId="0" applyNumberFormat="1" applyFont="1" applyBorder="1" applyAlignment="1">
      <alignment horizontal="center"/>
    </xf>
    <xf numFmtId="0" fontId="4" fillId="0" borderId="0" xfId="0" applyFont="1" applyBorder="1" applyAlignment="1">
      <alignment horizontal="center"/>
    </xf>
    <xf numFmtId="3" fontId="4" fillId="0" borderId="0" xfId="0" applyNumberFormat="1" applyFont="1" applyBorder="1" applyAlignment="1">
      <alignment horizontal="center"/>
    </xf>
    <xf numFmtId="3" fontId="3" fillId="0" borderId="0" xfId="0" applyNumberFormat="1" applyFont="1" applyAlignment="1">
      <alignment horizontal="center"/>
    </xf>
    <xf numFmtId="0" fontId="5" fillId="0" borderId="0" xfId="0" applyFont="1" applyAlignment="1">
      <alignment horizontal="left"/>
    </xf>
    <xf numFmtId="0" fontId="3" fillId="0" borderId="0" xfId="0" applyFont="1" applyAlignment="1">
      <alignment horizontal="left"/>
    </xf>
    <xf numFmtId="38" fontId="5" fillId="0" borderId="0" xfId="0" applyNumberFormat="1" applyFont="1" applyAlignment="1">
      <alignment horizontal="right"/>
    </xf>
    <xf numFmtId="3" fontId="5" fillId="0" borderId="0" xfId="0" applyNumberFormat="1" applyFont="1" applyAlignment="1">
      <alignment horizontal="right"/>
    </xf>
    <xf numFmtId="0" fontId="5" fillId="0" borderId="0" xfId="0" applyFont="1" applyAlignment="1">
      <alignment horizontal="right"/>
    </xf>
    <xf numFmtId="0" fontId="0" fillId="0" borderId="0" xfId="0" applyAlignment="1">
      <alignment horizontal="right"/>
    </xf>
    <xf numFmtId="0" fontId="6" fillId="0" borderId="0" xfId="0" applyFont="1" applyAlignment="1">
      <alignment horizontal="center"/>
    </xf>
    <xf numFmtId="0" fontId="3" fillId="0" borderId="0" xfId="0" applyFont="1" applyAlignment="1">
      <alignment horizontal="center"/>
    </xf>
    <xf numFmtId="0" fontId="0" fillId="0" borderId="1" xfId="0" applyBorder="1" applyAlignment="1">
      <alignment horizontal="left"/>
    </xf>
    <xf numFmtId="0" fontId="0" fillId="0" borderId="1" xfId="0" applyBorder="1" applyAlignment="1">
      <alignment horizontal="right"/>
    </xf>
    <xf numFmtId="3" fontId="0" fillId="0" borderId="0" xfId="0" applyNumberFormat="1" applyAlignment="1">
      <alignment horizontal="right"/>
    </xf>
    <xf numFmtId="0" fontId="5" fillId="0" borderId="0" xfId="0" applyFont="1" applyAlignment="1">
      <alignment horizontal="center"/>
    </xf>
    <xf numFmtId="3" fontId="5" fillId="0" borderId="0" xfId="0" applyNumberFormat="1" applyFont="1" applyAlignment="1">
      <alignment horizontal="center"/>
    </xf>
    <xf numFmtId="0" fontId="3" fillId="0" borderId="1" xfId="0" applyFont="1" applyBorder="1" applyAlignment="1">
      <alignment horizontal="center"/>
    </xf>
    <xf numFmtId="0" fontId="3" fillId="0" borderId="0" xfId="0" applyFont="1" applyBorder="1" applyAlignment="1">
      <alignment horizontal="center"/>
    </xf>
    <xf numFmtId="0" fontId="0" fillId="0" borderId="1" xfId="0" applyBorder="1"/>
    <xf numFmtId="0" fontId="5" fillId="0" borderId="0" xfId="0" quotePrefix="1" applyFont="1" applyAlignment="1">
      <alignment horizontal="left"/>
    </xf>
    <xf numFmtId="0" fontId="5" fillId="0" borderId="0" xfId="0" applyFont="1"/>
    <xf numFmtId="0" fontId="6" fillId="0" borderId="0" xfId="0" applyFont="1"/>
    <xf numFmtId="0" fontId="3" fillId="0" borderId="0" xfId="0" applyFont="1"/>
    <xf numFmtId="0" fontId="6" fillId="0" borderId="0" xfId="0" applyFont="1" applyAlignment="1"/>
    <xf numFmtId="0" fontId="0" fillId="0" borderId="0" xfId="0" applyAlignment="1"/>
    <xf numFmtId="37" fontId="0" fillId="0" borderId="0" xfId="0" applyNumberFormat="1"/>
    <xf numFmtId="0" fontId="9" fillId="0" borderId="0" xfId="0" applyFont="1"/>
    <xf numFmtId="0" fontId="9" fillId="0" borderId="0" xfId="0" applyFont="1" applyAlignment="1">
      <alignment horizontal="center"/>
    </xf>
    <xf numFmtId="0" fontId="4" fillId="0" borderId="0" xfId="0" applyFont="1"/>
    <xf numFmtId="0" fontId="0" fillId="0" borderId="0" xfId="0" applyBorder="1"/>
    <xf numFmtId="3" fontId="5" fillId="0" borderId="0" xfId="0" applyNumberFormat="1" applyFont="1"/>
    <xf numFmtId="0" fontId="3" fillId="0" borderId="0" xfId="0" applyFont="1" applyAlignment="1">
      <alignment horizontal="right"/>
    </xf>
    <xf numFmtId="168" fontId="5" fillId="0" borderId="0" xfId="0" applyNumberFormat="1" applyFont="1" applyAlignment="1">
      <alignment horizontal="center"/>
    </xf>
    <xf numFmtId="169" fontId="5" fillId="0" borderId="0" xfId="0" applyNumberFormat="1" applyFont="1" applyAlignment="1">
      <alignment horizontal="center"/>
    </xf>
    <xf numFmtId="171" fontId="5" fillId="0" borderId="0" xfId="0" applyNumberFormat="1" applyFont="1" applyAlignment="1">
      <alignment horizontal="center"/>
    </xf>
    <xf numFmtId="0" fontId="7" fillId="0" borderId="0" xfId="0" applyFont="1"/>
    <xf numFmtId="0" fontId="13" fillId="0" borderId="0" xfId="0" applyFont="1"/>
    <xf numFmtId="2" fontId="9" fillId="0" borderId="0" xfId="0" applyNumberFormat="1" applyFont="1" applyAlignment="1">
      <alignment horizontal="center"/>
    </xf>
    <xf numFmtId="168" fontId="5" fillId="0" borderId="0" xfId="0" applyNumberFormat="1" applyFont="1"/>
    <xf numFmtId="0" fontId="5" fillId="0" borderId="0" xfId="0" quotePrefix="1" applyFont="1"/>
    <xf numFmtId="3" fontId="5" fillId="0" borderId="0" xfId="0" quotePrefix="1" applyNumberFormat="1" applyFont="1" applyAlignment="1">
      <alignment horizontal="right"/>
    </xf>
    <xf numFmtId="3" fontId="0" fillId="0" borderId="0" xfId="0" applyNumberFormat="1"/>
    <xf numFmtId="0" fontId="6" fillId="0" borderId="0" xfId="0" applyFont="1" applyAlignment="1">
      <alignment horizontal="left"/>
    </xf>
    <xf numFmtId="3" fontId="9" fillId="0" borderId="0" xfId="0" applyNumberFormat="1" applyFont="1"/>
    <xf numFmtId="0" fontId="3" fillId="0" borderId="0" xfId="0" applyFont="1" applyBorder="1"/>
    <xf numFmtId="0" fontId="18" fillId="0" borderId="0" xfId="0" applyFont="1"/>
    <xf numFmtId="0" fontId="19" fillId="0" borderId="0" xfId="0" applyFont="1"/>
    <xf numFmtId="3" fontId="9" fillId="0" borderId="0" xfId="0" applyNumberFormat="1" applyFont="1" applyAlignment="1">
      <alignment horizontal="left"/>
    </xf>
    <xf numFmtId="164" fontId="5" fillId="0" borderId="0" xfId="0" applyNumberFormat="1" applyFont="1" applyAlignment="1">
      <alignment horizontal="left"/>
    </xf>
    <xf numFmtId="0" fontId="21" fillId="0" borderId="0" xfId="0" applyFont="1"/>
    <xf numFmtId="3" fontId="9" fillId="0" borderId="0" xfId="0" applyNumberFormat="1" applyFont="1" applyAlignment="1">
      <alignment horizontal="right"/>
    </xf>
    <xf numFmtId="3" fontId="3" fillId="0" borderId="0" xfId="0" applyNumberFormat="1" applyFont="1" applyAlignment="1">
      <alignment horizontal="left"/>
    </xf>
    <xf numFmtId="0" fontId="3" fillId="0" borderId="0" xfId="0" applyFont="1" applyBorder="1" applyAlignment="1">
      <alignment horizontal="left"/>
    </xf>
    <xf numFmtId="0" fontId="3" fillId="0" borderId="0" xfId="0" applyFont="1" applyBorder="1" applyAlignment="1">
      <alignment horizontal="right"/>
    </xf>
    <xf numFmtId="3" fontId="5" fillId="0" borderId="2" xfId="0" applyNumberFormat="1" applyFont="1" applyBorder="1" applyAlignment="1">
      <alignment horizontal="right"/>
    </xf>
    <xf numFmtId="0" fontId="9" fillId="0" borderId="0" xfId="0" applyFont="1" applyAlignment="1">
      <alignment horizontal="left"/>
    </xf>
    <xf numFmtId="37" fontId="9" fillId="0" borderId="0" xfId="0" applyNumberFormat="1" applyFont="1" applyAlignment="1">
      <alignment horizontal="right"/>
    </xf>
    <xf numFmtId="0" fontId="4" fillId="0" borderId="0" xfId="0" applyFont="1" applyAlignment="1">
      <alignment horizontal="right"/>
    </xf>
    <xf numFmtId="37" fontId="5" fillId="0" borderId="0" xfId="0" applyNumberFormat="1" applyFont="1" applyAlignment="1">
      <alignment horizontal="right"/>
    </xf>
    <xf numFmtId="168" fontId="5" fillId="0" borderId="0" xfId="0" applyNumberFormat="1" applyFont="1" applyAlignment="1">
      <alignment horizontal="right"/>
    </xf>
    <xf numFmtId="0" fontId="9" fillId="0" borderId="0" xfId="0" applyFont="1" applyAlignment="1">
      <alignment horizontal="right"/>
    </xf>
    <xf numFmtId="167" fontId="5" fillId="0" borderId="0" xfId="0" applyNumberFormat="1" applyFont="1" applyAlignment="1">
      <alignment horizontal="right"/>
    </xf>
    <xf numFmtId="0" fontId="0" fillId="0" borderId="0" xfId="0" applyBorder="1" applyAlignment="1">
      <alignment horizontal="left"/>
    </xf>
    <xf numFmtId="0" fontId="0" fillId="0" borderId="0" xfId="0" applyBorder="1" applyAlignment="1">
      <alignment horizontal="right"/>
    </xf>
    <xf numFmtId="169" fontId="5" fillId="0" borderId="0" xfId="0" applyNumberFormat="1" applyFont="1" applyAlignment="1">
      <alignment horizontal="right"/>
    </xf>
    <xf numFmtId="0" fontId="3" fillId="0" borderId="1" xfId="0" applyFont="1" applyBorder="1" applyAlignment="1">
      <alignment horizontal="left"/>
    </xf>
    <xf numFmtId="0" fontId="3" fillId="0" borderId="1" xfId="0" applyFont="1" applyBorder="1" applyAlignment="1">
      <alignment horizontal="right"/>
    </xf>
    <xf numFmtId="3" fontId="16" fillId="0" borderId="0" xfId="0" applyNumberFormat="1" applyFont="1" applyAlignment="1">
      <alignment horizontal="right"/>
    </xf>
    <xf numFmtId="169" fontId="9" fillId="0" borderId="0" xfId="0" applyNumberFormat="1" applyFont="1" applyAlignment="1">
      <alignment horizontal="right"/>
    </xf>
    <xf numFmtId="169" fontId="13" fillId="0" borderId="0" xfId="0" applyNumberFormat="1" applyFont="1" applyAlignment="1">
      <alignment horizontal="right"/>
    </xf>
    <xf numFmtId="168" fontId="16" fillId="0" borderId="0" xfId="0" applyNumberFormat="1" applyFont="1" applyAlignment="1">
      <alignment horizontal="right"/>
    </xf>
    <xf numFmtId="3" fontId="16" fillId="0" borderId="2" xfId="0" applyNumberFormat="1" applyFont="1" applyBorder="1" applyAlignment="1">
      <alignment horizontal="right"/>
    </xf>
    <xf numFmtId="0" fontId="3" fillId="0" borderId="0" xfId="0" applyFont="1" applyAlignment="1"/>
    <xf numFmtId="3" fontId="13" fillId="0" borderId="0" xfId="0" applyNumberFormat="1" applyFont="1" applyAlignment="1">
      <alignment horizontal="right"/>
    </xf>
    <xf numFmtId="167" fontId="9" fillId="0" borderId="0" xfId="0" applyNumberFormat="1" applyFont="1" applyAlignment="1">
      <alignment horizontal="right"/>
    </xf>
    <xf numFmtId="0" fontId="8" fillId="0" borderId="0" xfId="0" applyFont="1"/>
    <xf numFmtId="3" fontId="0" fillId="0" borderId="0" xfId="0" applyNumberFormat="1" applyBorder="1"/>
    <xf numFmtId="0" fontId="5" fillId="0" borderId="2" xfId="0" applyFont="1" applyBorder="1"/>
    <xf numFmtId="169" fontId="9" fillId="0" borderId="0" xfId="0" applyNumberFormat="1" applyFont="1" applyAlignment="1">
      <alignment horizontal="left"/>
    </xf>
    <xf numFmtId="0" fontId="3" fillId="0" borderId="1" xfId="0" applyFont="1" applyBorder="1"/>
    <xf numFmtId="0" fontId="9" fillId="0" borderId="1" xfId="0" applyFont="1" applyBorder="1" applyAlignment="1">
      <alignment horizontal="right"/>
    </xf>
    <xf numFmtId="0" fontId="21" fillId="0" borderId="0" xfId="0" applyFont="1" applyAlignment="1">
      <alignment horizontal="left"/>
    </xf>
    <xf numFmtId="0" fontId="0" fillId="0" borderId="1" xfId="0" applyBorder="1" applyAlignment="1">
      <alignment horizontal="center"/>
    </xf>
    <xf numFmtId="3" fontId="9" fillId="0" borderId="0" xfId="0" applyNumberFormat="1" applyFont="1" applyAlignment="1">
      <alignment horizontal="center"/>
    </xf>
    <xf numFmtId="0" fontId="5" fillId="0" borderId="0" xfId="0" applyFont="1" applyBorder="1"/>
    <xf numFmtId="3" fontId="5" fillId="0" borderId="0" xfId="0" applyNumberFormat="1" applyFont="1" applyBorder="1" applyAlignment="1">
      <alignment horizontal="right"/>
    </xf>
    <xf numFmtId="3" fontId="9" fillId="0" borderId="0" xfId="0" applyNumberFormat="1" applyFont="1" applyBorder="1" applyAlignment="1">
      <alignment horizontal="right"/>
    </xf>
    <xf numFmtId="3" fontId="5" fillId="0" borderId="0" xfId="0" applyNumberFormat="1" applyFont="1" applyBorder="1" applyAlignment="1">
      <alignment horizontal="left"/>
    </xf>
    <xf numFmtId="172" fontId="9" fillId="0" borderId="0" xfId="0" applyNumberFormat="1" applyFont="1" applyAlignment="1">
      <alignment horizontal="center"/>
    </xf>
    <xf numFmtId="3" fontId="9" fillId="0" borderId="3" xfId="0" applyNumberFormat="1" applyFont="1" applyBorder="1" applyAlignment="1">
      <alignment horizontal="right"/>
    </xf>
    <xf numFmtId="167" fontId="5" fillId="0" borderId="0" xfId="0" applyNumberFormat="1" applyFont="1"/>
    <xf numFmtId="169" fontId="5" fillId="0" borderId="0" xfId="0" applyNumberFormat="1" applyFont="1" applyAlignment="1">
      <alignment horizontal="left"/>
    </xf>
    <xf numFmtId="3" fontId="24" fillId="0" borderId="0" xfId="0" applyNumberFormat="1" applyFont="1" applyAlignment="1">
      <alignment horizontal="right"/>
    </xf>
    <xf numFmtId="170" fontId="0" fillId="0" borderId="0" xfId="0" applyNumberFormat="1"/>
    <xf numFmtId="169" fontId="18" fillId="0" borderId="0" xfId="0" applyNumberFormat="1" applyFont="1" applyAlignment="1">
      <alignment horizontal="center"/>
    </xf>
    <xf numFmtId="169" fontId="19" fillId="0" borderId="0" xfId="0" applyNumberFormat="1" applyFont="1"/>
    <xf numFmtId="171" fontId="5" fillId="0" borderId="0" xfId="0" applyNumberFormat="1" applyFont="1" applyBorder="1" applyAlignment="1">
      <alignment horizontal="center"/>
    </xf>
    <xf numFmtId="169" fontId="19" fillId="0" borderId="0" xfId="0" applyNumberFormat="1" applyFont="1" applyBorder="1"/>
    <xf numFmtId="170" fontId="18" fillId="0" borderId="0" xfId="0" applyNumberFormat="1" applyFont="1" applyAlignment="1">
      <alignment horizontal="center"/>
    </xf>
    <xf numFmtId="10" fontId="18" fillId="0" borderId="0" xfId="0" applyNumberFormat="1" applyFont="1" applyAlignment="1">
      <alignment horizontal="center"/>
    </xf>
    <xf numFmtId="169" fontId="18" fillId="0" borderId="0" xfId="0" applyNumberFormat="1" applyFont="1"/>
    <xf numFmtId="171" fontId="5" fillId="0" borderId="0" xfId="6" applyNumberFormat="1" applyFont="1" applyAlignment="1">
      <alignment horizontal="center"/>
    </xf>
    <xf numFmtId="3" fontId="18" fillId="0" borderId="0" xfId="0" applyNumberFormat="1" applyFont="1" applyAlignment="1">
      <alignment horizontal="center"/>
    </xf>
    <xf numFmtId="171" fontId="18" fillId="0" borderId="0" xfId="6" applyNumberFormat="1" applyFont="1" applyAlignment="1">
      <alignment horizontal="center"/>
    </xf>
    <xf numFmtId="0" fontId="9" fillId="0" borderId="0" xfId="0" applyFont="1" applyBorder="1" applyAlignment="1">
      <alignment horizontal="center"/>
    </xf>
    <xf numFmtId="3" fontId="25" fillId="0" borderId="0" xfId="0" applyNumberFormat="1" applyFont="1" applyBorder="1" applyAlignment="1">
      <alignment horizontal="right"/>
    </xf>
    <xf numFmtId="168" fontId="9" fillId="0" borderId="0" xfId="0" applyNumberFormat="1" applyFont="1" applyAlignment="1">
      <alignment horizontal="right"/>
    </xf>
    <xf numFmtId="3" fontId="5" fillId="0" borderId="2" xfId="0" applyNumberFormat="1" applyFont="1" applyBorder="1"/>
    <xf numFmtId="169" fontId="9" fillId="0" borderId="0" xfId="0" applyNumberFormat="1" applyFont="1" applyBorder="1" applyAlignment="1">
      <alignment horizontal="right"/>
    </xf>
    <xf numFmtId="0" fontId="5" fillId="0" borderId="1" xfId="0" applyFont="1" applyBorder="1"/>
    <xf numFmtId="171" fontId="5" fillId="0" borderId="0" xfId="6" applyNumberFormat="1" applyFont="1"/>
    <xf numFmtId="171" fontId="5" fillId="0" borderId="2" xfId="6" applyNumberFormat="1" applyFont="1" applyBorder="1"/>
    <xf numFmtId="3" fontId="8" fillId="0" borderId="0" xfId="0" applyNumberFormat="1" applyFont="1"/>
    <xf numFmtId="171" fontId="0" fillId="0" borderId="0" xfId="6" applyNumberFormat="1" applyFont="1"/>
    <xf numFmtId="171" fontId="5" fillId="0" borderId="0" xfId="6" applyNumberFormat="1" applyFont="1" applyAlignment="1">
      <alignment horizontal="right"/>
    </xf>
    <xf numFmtId="3" fontId="5" fillId="0" borderId="0" xfId="1" applyNumberFormat="1" applyFont="1"/>
    <xf numFmtId="3" fontId="3" fillId="0" borderId="1" xfId="0" applyNumberFormat="1" applyFont="1" applyBorder="1" applyAlignment="1">
      <alignment horizontal="center"/>
    </xf>
    <xf numFmtId="3" fontId="5" fillId="0" borderId="0" xfId="0" applyNumberFormat="1" applyFont="1" applyAlignment="1">
      <alignment horizontal="left"/>
    </xf>
    <xf numFmtId="0" fontId="16" fillId="0" borderId="0" xfId="0" applyFont="1"/>
    <xf numFmtId="0" fontId="16" fillId="0" borderId="0" xfId="0" applyFont="1" applyAlignment="1">
      <alignment horizontal="right"/>
    </xf>
    <xf numFmtId="0" fontId="17" fillId="0" borderId="0" xfId="0" applyFont="1" applyAlignment="1">
      <alignment horizontal="right"/>
    </xf>
    <xf numFmtId="0" fontId="17" fillId="0" borderId="0" xfId="0" applyFont="1"/>
    <xf numFmtId="0" fontId="16" fillId="0" borderId="0" xfId="0" applyFont="1" applyAlignment="1">
      <alignment horizontal="center"/>
    </xf>
    <xf numFmtId="3" fontId="16" fillId="0" borderId="0" xfId="0" applyNumberFormat="1" applyFont="1" applyBorder="1" applyAlignment="1">
      <alignment horizontal="right"/>
    </xf>
    <xf numFmtId="3" fontId="24" fillId="0" borderId="0" xfId="0" applyNumberFormat="1" applyFont="1" applyAlignment="1">
      <alignment horizontal="center"/>
    </xf>
    <xf numFmtId="0" fontId="8" fillId="0" borderId="0" xfId="0" applyFont="1" applyAlignment="1">
      <alignment horizontal="right"/>
    </xf>
    <xf numFmtId="169" fontId="0" fillId="0" borderId="0" xfId="0" applyNumberFormat="1"/>
    <xf numFmtId="0" fontId="8" fillId="0" borderId="1" xfId="0" applyFont="1" applyBorder="1"/>
    <xf numFmtId="167" fontId="5" fillId="0" borderId="0" xfId="0" applyNumberFormat="1" applyFont="1" applyAlignment="1">
      <alignment horizontal="center"/>
    </xf>
    <xf numFmtId="0" fontId="5" fillId="0" borderId="0" xfId="0" applyNumberFormat="1" applyFont="1" applyBorder="1" applyAlignment="1">
      <alignment horizontal="center"/>
    </xf>
    <xf numFmtId="0" fontId="8" fillId="0" borderId="0" xfId="0" applyFont="1" applyBorder="1"/>
    <xf numFmtId="3" fontId="4" fillId="0" borderId="0" xfId="0" applyNumberFormat="1" applyFont="1" applyAlignment="1">
      <alignment horizontal="right"/>
    </xf>
    <xf numFmtId="0" fontId="5" fillId="0" borderId="0" xfId="0" applyFont="1" applyAlignment="1"/>
    <xf numFmtId="3" fontId="3" fillId="0" borderId="1" xfId="0" applyNumberFormat="1" applyFont="1" applyBorder="1" applyAlignment="1">
      <alignment horizontal="right"/>
    </xf>
    <xf numFmtId="3" fontId="28" fillId="0" borderId="0" xfId="0" applyNumberFormat="1" applyFont="1" applyAlignment="1">
      <alignment horizontal="right"/>
    </xf>
    <xf numFmtId="0" fontId="29" fillId="0" borderId="0" xfId="0" applyFont="1"/>
    <xf numFmtId="3" fontId="0" fillId="0" borderId="0" xfId="0" applyNumberFormat="1" applyAlignment="1">
      <alignment horizontal="left"/>
    </xf>
    <xf numFmtId="4" fontId="5" fillId="0" borderId="0" xfId="0" applyNumberFormat="1" applyFont="1" applyAlignment="1">
      <alignment horizontal="right"/>
    </xf>
    <xf numFmtId="168" fontId="13" fillId="0" borderId="0" xfId="0" applyNumberFormat="1" applyFont="1"/>
    <xf numFmtId="4" fontId="18" fillId="0" borderId="0" xfId="0" applyNumberFormat="1" applyFont="1" applyAlignment="1">
      <alignment horizontal="center"/>
    </xf>
    <xf numFmtId="3" fontId="13" fillId="0" borderId="0" xfId="0" applyNumberFormat="1" applyFont="1"/>
    <xf numFmtId="3" fontId="9" fillId="0" borderId="0" xfId="0" applyNumberFormat="1" applyFont="1" applyBorder="1"/>
    <xf numFmtId="0" fontId="15" fillId="0" borderId="0" xfId="0" applyFont="1" applyAlignment="1">
      <alignment horizontal="left"/>
    </xf>
    <xf numFmtId="168" fontId="13" fillId="0" borderId="0" xfId="0" applyNumberFormat="1" applyFont="1" applyAlignment="1">
      <alignment horizontal="right"/>
    </xf>
    <xf numFmtId="168" fontId="0" fillId="0" borderId="0" xfId="0" applyNumberFormat="1"/>
    <xf numFmtId="168" fontId="24" fillId="0" borderId="0" xfId="0" applyNumberFormat="1" applyFont="1" applyAlignment="1">
      <alignment horizontal="center"/>
    </xf>
    <xf numFmtId="3" fontId="5" fillId="0" borderId="0" xfId="0" applyNumberFormat="1" applyFont="1" applyBorder="1"/>
    <xf numFmtId="167" fontId="9" fillId="0" borderId="0" xfId="0" applyNumberFormat="1" applyFont="1"/>
    <xf numFmtId="3" fontId="5" fillId="0" borderId="0" xfId="0" applyNumberFormat="1" applyFont="1" applyAlignment="1"/>
    <xf numFmtId="0" fontId="0" fillId="0" borderId="0" xfId="0" applyBorder="1" applyAlignment="1"/>
    <xf numFmtId="169" fontId="5" fillId="0" borderId="0" xfId="0" quotePrefix="1" applyNumberFormat="1" applyFont="1"/>
    <xf numFmtId="173" fontId="0" fillId="0" borderId="0" xfId="1" applyNumberFormat="1" applyFont="1"/>
    <xf numFmtId="0" fontId="0" fillId="0" borderId="0" xfId="0" applyBorder="1" applyAlignment="1">
      <alignment horizontal="center"/>
    </xf>
    <xf numFmtId="0" fontId="8" fillId="0" borderId="0" xfId="0" applyFont="1" applyAlignment="1">
      <alignment horizontal="center"/>
    </xf>
    <xf numFmtId="0" fontId="31" fillId="0" borderId="0" xfId="0" applyFont="1"/>
    <xf numFmtId="0" fontId="14" fillId="0" borderId="0" xfId="0" applyFont="1"/>
    <xf numFmtId="169" fontId="5" fillId="0" borderId="2" xfId="0" applyNumberFormat="1" applyFont="1" applyBorder="1" applyAlignment="1">
      <alignment horizontal="right"/>
    </xf>
    <xf numFmtId="0" fontId="31" fillId="0" borderId="0" xfId="0" applyFont="1" applyAlignment="1">
      <alignment horizontal="left"/>
    </xf>
    <xf numFmtId="0" fontId="25" fillId="0" borderId="0" xfId="0" applyFont="1"/>
    <xf numFmtId="0" fontId="5" fillId="0" borderId="0" xfId="0" applyFont="1" applyBorder="1" applyAlignment="1">
      <alignment horizontal="center"/>
    </xf>
    <xf numFmtId="3" fontId="31" fillId="0" borderId="0" xfId="0" applyNumberFormat="1" applyFont="1" applyAlignment="1">
      <alignment horizontal="right"/>
    </xf>
    <xf numFmtId="0" fontId="34" fillId="0" borderId="0" xfId="0" applyFont="1"/>
    <xf numFmtId="3" fontId="31" fillId="0" borderId="0" xfId="0" applyNumberFormat="1" applyFont="1"/>
    <xf numFmtId="0" fontId="31" fillId="0" borderId="0" xfId="0" applyFont="1" applyBorder="1"/>
    <xf numFmtId="37" fontId="17" fillId="0" borderId="0" xfId="0" applyNumberFormat="1" applyFont="1" applyAlignment="1">
      <alignment horizontal="right"/>
    </xf>
    <xf numFmtId="0" fontId="9" fillId="0" borderId="4" xfId="0" applyFont="1" applyBorder="1" applyAlignment="1">
      <alignment horizontal="center"/>
    </xf>
    <xf numFmtId="0" fontId="31" fillId="0" borderId="0" xfId="0" applyNumberFormat="1" applyFont="1"/>
    <xf numFmtId="0" fontId="31" fillId="0" borderId="0" xfId="0" applyNumberFormat="1" applyFont="1" applyAlignment="1">
      <alignment horizontal="left"/>
    </xf>
    <xf numFmtId="0" fontId="2" fillId="0" borderId="0" xfId="0" applyFont="1"/>
    <xf numFmtId="0" fontId="35" fillId="0" borderId="0" xfId="0" quotePrefix="1" applyFont="1" applyAlignment="1">
      <alignment horizontal="center"/>
    </xf>
    <xf numFmtId="0" fontId="36" fillId="0" borderId="0" xfId="0" applyFont="1"/>
    <xf numFmtId="0" fontId="31" fillId="0" borderId="0" xfId="0" applyFont="1" applyAlignment="1">
      <alignment horizontal="center"/>
    </xf>
    <xf numFmtId="3" fontId="31" fillId="0" borderId="0" xfId="0" applyNumberFormat="1" applyFont="1" applyAlignment="1">
      <alignment horizontal="center"/>
    </xf>
    <xf numFmtId="3" fontId="9" fillId="0" borderId="5" xfId="0" applyNumberFormat="1" applyFont="1" applyBorder="1" applyAlignment="1">
      <alignment horizontal="right"/>
    </xf>
    <xf numFmtId="3" fontId="9" fillId="0" borderId="5" xfId="0" applyNumberFormat="1" applyFont="1" applyBorder="1"/>
    <xf numFmtId="169" fontId="5" fillId="0" borderId="0" xfId="0" applyNumberFormat="1" applyFont="1" applyBorder="1" applyAlignment="1">
      <alignment horizontal="right"/>
    </xf>
    <xf numFmtId="0" fontId="37" fillId="0" borderId="0" xfId="0" applyFont="1" applyAlignment="1">
      <alignment horizontal="center"/>
    </xf>
    <xf numFmtId="0" fontId="9" fillId="0" borderId="0" xfId="0" applyFont="1" applyBorder="1"/>
    <xf numFmtId="167" fontId="31" fillId="0" borderId="0" xfId="0" applyNumberFormat="1" applyFont="1" applyAlignment="1">
      <alignment horizontal="center"/>
    </xf>
    <xf numFmtId="2" fontId="31" fillId="0" borderId="0" xfId="0" applyNumberFormat="1" applyFont="1" applyAlignment="1">
      <alignment horizontal="center"/>
    </xf>
    <xf numFmtId="0" fontId="31" fillId="0" borderId="1" xfId="0" applyFont="1" applyBorder="1" applyAlignment="1">
      <alignment horizontal="center"/>
    </xf>
    <xf numFmtId="0" fontId="9" fillId="0" borderId="0" xfId="0" applyFont="1" applyAlignment="1"/>
    <xf numFmtId="0" fontId="4" fillId="0" borderId="0" xfId="0" applyFont="1" applyAlignment="1">
      <alignment horizontal="left"/>
    </xf>
    <xf numFmtId="0" fontId="31" fillId="0" borderId="1" xfId="0" applyFont="1" applyBorder="1"/>
    <xf numFmtId="0" fontId="38" fillId="0" borderId="0" xfId="0" applyFont="1"/>
    <xf numFmtId="0" fontId="31" fillId="0" borderId="0" xfId="0" applyFont="1" applyAlignment="1" applyProtection="1">
      <alignment horizontal="center"/>
    </xf>
    <xf numFmtId="175" fontId="31" fillId="0" borderId="0" xfId="0" applyNumberFormat="1" applyFont="1" applyAlignment="1" applyProtection="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3" fillId="0" borderId="1" xfId="0" applyFont="1" applyBorder="1" applyAlignment="1" applyProtection="1">
      <alignment horizontal="center"/>
    </xf>
    <xf numFmtId="0" fontId="37" fillId="0" borderId="4" xfId="0" applyFont="1" applyBorder="1" applyAlignment="1">
      <alignment horizontal="center"/>
    </xf>
    <xf numFmtId="167" fontId="13" fillId="0" borderId="0" xfId="0" applyNumberFormat="1" applyFont="1"/>
    <xf numFmtId="167" fontId="13" fillId="0" borderId="0" xfId="0" applyNumberFormat="1" applyFont="1" applyAlignment="1">
      <alignment horizontal="right"/>
    </xf>
    <xf numFmtId="0" fontId="8" fillId="0" borderId="0" xfId="0" applyFont="1" applyBorder="1" applyAlignment="1">
      <alignment horizontal="right"/>
    </xf>
    <xf numFmtId="171" fontId="2" fillId="0" borderId="0" xfId="6" applyNumberFormat="1"/>
    <xf numFmtId="167" fontId="5" fillId="0" borderId="0" xfId="6" applyNumberFormat="1" applyFont="1" applyAlignment="1">
      <alignment horizontal="center"/>
    </xf>
    <xf numFmtId="0" fontId="13" fillId="0" borderId="0" xfId="0" applyFont="1" applyAlignment="1">
      <alignment horizontal="right"/>
    </xf>
    <xf numFmtId="168" fontId="18" fillId="0" borderId="0" xfId="0" applyNumberFormat="1" applyFont="1" applyAlignment="1">
      <alignment horizontal="center"/>
    </xf>
    <xf numFmtId="0" fontId="9" fillId="0" borderId="1" xfId="0" applyFont="1" applyBorder="1" applyAlignment="1">
      <alignment horizontal="center"/>
    </xf>
    <xf numFmtId="167" fontId="31" fillId="0" borderId="0" xfId="6" applyNumberFormat="1" applyFont="1" applyAlignment="1">
      <alignment horizontal="center"/>
    </xf>
    <xf numFmtId="1" fontId="5" fillId="0" borderId="0" xfId="0" applyNumberFormat="1" applyFont="1"/>
    <xf numFmtId="1" fontId="9" fillId="0" borderId="0" xfId="0" applyNumberFormat="1" applyFont="1"/>
    <xf numFmtId="1" fontId="5" fillId="0" borderId="0" xfId="0" applyNumberFormat="1" applyFont="1" applyAlignment="1">
      <alignment horizontal="left"/>
    </xf>
    <xf numFmtId="167" fontId="9" fillId="0" borderId="0" xfId="0" applyNumberFormat="1" applyFont="1" applyAlignment="1">
      <alignment horizontal="center"/>
    </xf>
    <xf numFmtId="3" fontId="0" fillId="0" borderId="0" xfId="0" applyNumberFormat="1" applyBorder="1" applyAlignment="1">
      <alignment horizontal="right"/>
    </xf>
    <xf numFmtId="3" fontId="8" fillId="0" borderId="0" xfId="0" applyNumberFormat="1" applyFont="1" applyBorder="1" applyAlignment="1">
      <alignment horizontal="right"/>
    </xf>
    <xf numFmtId="168" fontId="5" fillId="0" borderId="0" xfId="0" applyNumberFormat="1" applyFont="1" applyBorder="1" applyAlignment="1">
      <alignment horizontal="center"/>
    </xf>
    <xf numFmtId="167" fontId="5" fillId="0" borderId="2" xfId="0" applyNumberFormat="1" applyFont="1" applyBorder="1" applyAlignment="1">
      <alignment horizontal="right"/>
    </xf>
    <xf numFmtId="3" fontId="31" fillId="0" borderId="2" xfId="0" applyNumberFormat="1" applyFont="1" applyBorder="1" applyAlignment="1">
      <alignment horizontal="right"/>
    </xf>
    <xf numFmtId="0" fontId="5" fillId="0" borderId="2" xfId="0" applyFont="1" applyBorder="1" applyAlignment="1">
      <alignment horizontal="left"/>
    </xf>
    <xf numFmtId="0" fontId="31" fillId="0" borderId="0" xfId="0" applyFont="1" applyBorder="1" applyAlignment="1">
      <alignment horizontal="center"/>
    </xf>
    <xf numFmtId="0" fontId="13" fillId="0" borderId="0" xfId="0" applyFont="1" applyAlignment="1">
      <alignment horizontal="left"/>
    </xf>
    <xf numFmtId="3" fontId="13" fillId="0" borderId="2" xfId="0" applyNumberFormat="1" applyFont="1" applyBorder="1" applyAlignment="1">
      <alignment horizontal="right"/>
    </xf>
    <xf numFmtId="1" fontId="5" fillId="0" borderId="2" xfId="0" applyNumberFormat="1" applyFont="1" applyBorder="1"/>
    <xf numFmtId="0" fontId="0" fillId="0" borderId="2" xfId="0" applyBorder="1" applyAlignment="1">
      <alignment horizontal="right"/>
    </xf>
    <xf numFmtId="3" fontId="9" fillId="0" borderId="1" xfId="0" applyNumberFormat="1" applyFont="1" applyBorder="1" applyAlignment="1">
      <alignment horizontal="center"/>
    </xf>
    <xf numFmtId="3" fontId="18" fillId="0" borderId="0" xfId="0" applyNumberFormat="1" applyFont="1"/>
    <xf numFmtId="168" fontId="31" fillId="0" borderId="0" xfId="0" applyNumberFormat="1" applyFont="1"/>
    <xf numFmtId="169" fontId="31" fillId="0" borderId="0" xfId="0" applyNumberFormat="1" applyFont="1"/>
    <xf numFmtId="169" fontId="31" fillId="0" borderId="0" xfId="3" applyNumberFormat="1" applyFont="1"/>
    <xf numFmtId="0" fontId="5" fillId="0" borderId="0" xfId="0" applyFont="1" applyBorder="1" applyAlignment="1">
      <alignment horizontal="left"/>
    </xf>
    <xf numFmtId="174" fontId="5" fillId="0" borderId="0" xfId="0" applyNumberFormat="1" applyFont="1" applyAlignment="1">
      <alignment horizontal="center"/>
    </xf>
    <xf numFmtId="0" fontId="37" fillId="0" borderId="0" xfId="0" applyFont="1" applyAlignment="1" applyProtection="1">
      <alignment horizontal="center"/>
    </xf>
    <xf numFmtId="167" fontId="18" fillId="0" borderId="0" xfId="6" applyNumberFormat="1" applyFont="1" applyAlignment="1">
      <alignment horizontal="center"/>
    </xf>
    <xf numFmtId="167" fontId="0" fillId="0" borderId="0" xfId="0" applyNumberFormat="1"/>
    <xf numFmtId="167" fontId="18" fillId="0" borderId="0" xfId="0" applyNumberFormat="1" applyFont="1" applyAlignment="1">
      <alignment horizontal="center"/>
    </xf>
    <xf numFmtId="167" fontId="5" fillId="0" borderId="0" xfId="0" quotePrefix="1" applyNumberFormat="1" applyFont="1" applyAlignment="1">
      <alignment horizontal="center"/>
    </xf>
    <xf numFmtId="167" fontId="18" fillId="0" borderId="0" xfId="0" quotePrefix="1" applyNumberFormat="1" applyFont="1" applyAlignment="1">
      <alignment horizontal="center"/>
    </xf>
    <xf numFmtId="167" fontId="13" fillId="0" borderId="0" xfId="0" applyNumberFormat="1" applyFont="1" applyAlignment="1">
      <alignment horizontal="center"/>
    </xf>
    <xf numFmtId="167" fontId="18" fillId="0" borderId="0" xfId="0" applyNumberFormat="1" applyFont="1" applyAlignment="1">
      <alignment horizontal="right"/>
    </xf>
    <xf numFmtId="167" fontId="18" fillId="0" borderId="0" xfId="0" applyNumberFormat="1" applyFont="1" applyProtection="1"/>
    <xf numFmtId="3" fontId="18" fillId="0" borderId="0" xfId="0" applyNumberFormat="1" applyFont="1" applyAlignment="1">
      <alignment horizontal="right"/>
    </xf>
    <xf numFmtId="170" fontId="5" fillId="0" borderId="0" xfId="0" applyNumberFormat="1" applyFont="1" applyAlignment="1"/>
    <xf numFmtId="170" fontId="5" fillId="0" borderId="0" xfId="0" quotePrefix="1" applyNumberFormat="1" applyFont="1" applyAlignment="1"/>
    <xf numFmtId="0" fontId="6" fillId="0" borderId="0" xfId="0" applyFont="1" applyAlignment="1">
      <alignment horizontal="right"/>
    </xf>
    <xf numFmtId="0" fontId="31" fillId="0" borderId="0" xfId="0" applyFont="1" applyAlignment="1">
      <alignment horizontal="right"/>
    </xf>
    <xf numFmtId="167" fontId="19" fillId="0" borderId="0" xfId="0" applyNumberFormat="1" applyFont="1" applyAlignment="1">
      <alignment horizontal="right"/>
    </xf>
    <xf numFmtId="0" fontId="40" fillId="0" borderId="0" xfId="0" applyFont="1"/>
    <xf numFmtId="3" fontId="6" fillId="0" borderId="0" xfId="0" applyNumberFormat="1" applyFont="1" applyAlignment="1">
      <alignment horizontal="center"/>
    </xf>
    <xf numFmtId="0" fontId="13" fillId="0" borderId="0" xfId="0" applyFont="1" applyAlignment="1">
      <alignment horizontal="center"/>
    </xf>
    <xf numFmtId="171" fontId="13" fillId="0" borderId="0" xfId="6" applyNumberFormat="1" applyFont="1" applyAlignment="1">
      <alignment horizontal="right"/>
    </xf>
    <xf numFmtId="167" fontId="13" fillId="0" borderId="0" xfId="6" applyNumberFormat="1" applyFont="1" applyAlignment="1">
      <alignment horizontal="right"/>
    </xf>
    <xf numFmtId="171" fontId="13" fillId="0" borderId="0" xfId="6" applyNumberFormat="1" applyFont="1"/>
    <xf numFmtId="167" fontId="13" fillId="0" borderId="0" xfId="6" applyNumberFormat="1" applyFont="1"/>
    <xf numFmtId="0" fontId="13" fillId="0" borderId="0" xfId="0" applyFont="1" applyBorder="1" applyAlignment="1">
      <alignment horizontal="left"/>
    </xf>
    <xf numFmtId="0" fontId="30" fillId="0" borderId="0" xfId="0" applyFont="1" applyBorder="1" applyAlignment="1">
      <alignment horizontal="left"/>
    </xf>
    <xf numFmtId="0" fontId="4" fillId="0" borderId="1" xfId="0" applyFont="1" applyBorder="1" applyAlignment="1">
      <alignment horizontal="left"/>
    </xf>
    <xf numFmtId="167" fontId="13" fillId="0" borderId="0" xfId="0" applyNumberFormat="1" applyFont="1" applyBorder="1" applyAlignment="1">
      <alignment horizontal="right"/>
    </xf>
    <xf numFmtId="0" fontId="9" fillId="0" borderId="0" xfId="0" applyFont="1" applyBorder="1" applyAlignment="1">
      <alignment horizontal="left"/>
    </xf>
    <xf numFmtId="167" fontId="13" fillId="0" borderId="0" xfId="6" applyNumberFormat="1" applyFont="1" applyBorder="1" applyAlignment="1">
      <alignment horizontal="right"/>
    </xf>
    <xf numFmtId="0" fontId="30" fillId="0" borderId="0" xfId="0" applyFont="1"/>
    <xf numFmtId="167" fontId="16" fillId="0" borderId="0" xfId="0" applyNumberFormat="1" applyFont="1" applyAlignment="1">
      <alignment horizontal="center"/>
    </xf>
    <xf numFmtId="3" fontId="27" fillId="0" borderId="0" xfId="0" applyNumberFormat="1" applyFont="1" applyAlignment="1">
      <alignment horizontal="center"/>
    </xf>
    <xf numFmtId="168" fontId="16" fillId="0" borderId="0" xfId="0" applyNumberFormat="1" applyFont="1" applyAlignment="1">
      <alignment horizontal="center"/>
    </xf>
    <xf numFmtId="3" fontId="16" fillId="0" borderId="0" xfId="0" applyNumberFormat="1" applyFont="1" applyAlignment="1">
      <alignment horizontal="center"/>
    </xf>
    <xf numFmtId="170" fontId="31" fillId="0" borderId="0" xfId="0" applyNumberFormat="1" applyFont="1"/>
    <xf numFmtId="3" fontId="9" fillId="0" borderId="0" xfId="0" applyNumberFormat="1" applyFont="1" applyBorder="1" applyAlignment="1">
      <alignment horizontal="center"/>
    </xf>
    <xf numFmtId="0" fontId="41" fillId="0" borderId="0" xfId="0" applyFont="1" applyAlignment="1">
      <alignment horizontal="center"/>
    </xf>
    <xf numFmtId="0" fontId="42" fillId="0" borderId="0" xfId="0" applyFont="1"/>
    <xf numFmtId="3" fontId="5" fillId="0" borderId="1" xfId="0" applyNumberFormat="1" applyFont="1" applyBorder="1"/>
    <xf numFmtId="38" fontId="24" fillId="0" borderId="0" xfId="0" applyNumberFormat="1" applyFont="1" applyAlignment="1">
      <alignment horizontal="right"/>
    </xf>
    <xf numFmtId="168" fontId="13" fillId="0" borderId="0" xfId="0" applyNumberFormat="1" applyFont="1" applyAlignment="1">
      <alignment horizontal="center"/>
    </xf>
    <xf numFmtId="0" fontId="3" fillId="0" borderId="0" xfId="0" applyFont="1" applyFill="1" applyBorder="1" applyAlignment="1">
      <alignment horizontal="center"/>
    </xf>
    <xf numFmtId="171" fontId="13" fillId="0" borderId="0" xfId="0" applyNumberFormat="1" applyFont="1" applyAlignment="1">
      <alignment horizontal="right"/>
    </xf>
    <xf numFmtId="168" fontId="13" fillId="0" borderId="0" xfId="0" applyNumberFormat="1" applyFont="1" applyBorder="1" applyAlignment="1">
      <alignment horizontal="right"/>
    </xf>
    <xf numFmtId="3" fontId="3" fillId="0" borderId="0" xfId="0" applyNumberFormat="1" applyFont="1" applyAlignment="1">
      <alignment horizontal="right"/>
    </xf>
    <xf numFmtId="17" fontId="3" fillId="0" borderId="0" xfId="0" quotePrefix="1" applyNumberFormat="1" applyFont="1" applyAlignment="1">
      <alignment horizontal="right"/>
    </xf>
    <xf numFmtId="3" fontId="3" fillId="0" borderId="0" xfId="0" applyNumberFormat="1" applyFont="1" applyBorder="1" applyAlignment="1">
      <alignment horizontal="right"/>
    </xf>
    <xf numFmtId="0" fontId="43" fillId="0" borderId="0" xfId="0" applyFont="1" applyBorder="1" applyAlignment="1">
      <alignment horizontal="right"/>
    </xf>
    <xf numFmtId="3" fontId="43" fillId="0" borderId="0" xfId="0" applyNumberFormat="1" applyFont="1" applyBorder="1" applyAlignment="1">
      <alignment horizontal="right"/>
    </xf>
    <xf numFmtId="0" fontId="4" fillId="0" borderId="0" xfId="0" applyFont="1" applyBorder="1" applyAlignment="1">
      <alignment horizontal="left"/>
    </xf>
    <xf numFmtId="0" fontId="3" fillId="0" borderId="0" xfId="0" quotePrefix="1" applyFont="1" applyAlignment="1">
      <alignment horizontal="right"/>
    </xf>
    <xf numFmtId="0" fontId="8" fillId="0" borderId="0" xfId="0" applyFont="1" applyAlignment="1">
      <alignment horizontal="left"/>
    </xf>
    <xf numFmtId="0" fontId="45" fillId="0" borderId="0" xfId="0" applyFont="1"/>
    <xf numFmtId="167" fontId="5" fillId="0" borderId="0" xfId="6" applyNumberFormat="1" applyFont="1" applyAlignment="1">
      <alignment horizontal="right"/>
    </xf>
    <xf numFmtId="168" fontId="24" fillId="0" borderId="0" xfId="0" applyNumberFormat="1" applyFont="1" applyAlignment="1">
      <alignment horizontal="right"/>
    </xf>
    <xf numFmtId="1" fontId="31" fillId="0" borderId="0" xfId="0" applyNumberFormat="1" applyFont="1" applyAlignment="1">
      <alignment horizontal="center"/>
    </xf>
    <xf numFmtId="1" fontId="31" fillId="0" borderId="0" xfId="0" quotePrefix="1" applyNumberFormat="1" applyFont="1" applyAlignment="1">
      <alignment horizontal="center"/>
    </xf>
    <xf numFmtId="3" fontId="13" fillId="0" borderId="0" xfId="0" applyNumberFormat="1" applyFont="1" applyAlignment="1">
      <alignment horizontal="center"/>
    </xf>
    <xf numFmtId="0" fontId="47" fillId="0" borderId="0" xfId="0" applyFont="1" applyAlignment="1">
      <alignment horizontal="left"/>
    </xf>
    <xf numFmtId="0" fontId="47" fillId="0" borderId="0" xfId="0" applyFont="1"/>
    <xf numFmtId="168" fontId="46" fillId="0" borderId="0" xfId="0" applyNumberFormat="1" applyFont="1" applyAlignment="1">
      <alignment horizontal="right"/>
    </xf>
    <xf numFmtId="9" fontId="5" fillId="0" borderId="0" xfId="6" applyFont="1" applyAlignment="1">
      <alignment horizontal="left"/>
    </xf>
    <xf numFmtId="3" fontId="26" fillId="0" borderId="0" xfId="0" applyNumberFormat="1" applyFont="1" applyBorder="1" applyAlignment="1">
      <alignment horizontal="right"/>
    </xf>
    <xf numFmtId="3" fontId="13" fillId="0" borderId="0" xfId="0" applyNumberFormat="1" applyFont="1" applyBorder="1" applyAlignment="1">
      <alignment horizontal="right"/>
    </xf>
    <xf numFmtId="3" fontId="9" fillId="0" borderId="0" xfId="0" applyNumberFormat="1" applyFont="1" applyBorder="1" applyAlignment="1">
      <alignment horizontal="left"/>
    </xf>
    <xf numFmtId="1" fontId="9" fillId="0" borderId="0" xfId="0" applyNumberFormat="1" applyFont="1" applyBorder="1" applyAlignment="1">
      <alignment horizontal="right"/>
    </xf>
    <xf numFmtId="1" fontId="0" fillId="0" borderId="0" xfId="0" applyNumberFormat="1"/>
    <xf numFmtId="3" fontId="8" fillId="0" borderId="0" xfId="0" applyNumberFormat="1" applyFont="1" applyAlignment="1">
      <alignment horizontal="center"/>
    </xf>
    <xf numFmtId="37" fontId="8" fillId="0" borderId="0" xfId="0" applyNumberFormat="1" applyFont="1" applyAlignment="1">
      <alignment horizontal="right"/>
    </xf>
    <xf numFmtId="0" fontId="6" fillId="0" borderId="0" xfId="0" applyFont="1" applyBorder="1" applyAlignment="1">
      <alignment horizontal="right"/>
    </xf>
    <xf numFmtId="0" fontId="6" fillId="0" borderId="0" xfId="0" applyFont="1" applyBorder="1" applyAlignment="1">
      <alignment horizontal="center"/>
    </xf>
    <xf numFmtId="167" fontId="31" fillId="0" borderId="0" xfId="0" applyNumberFormat="1" applyFont="1" applyBorder="1" applyAlignment="1">
      <alignment horizontal="center"/>
    </xf>
    <xf numFmtId="3" fontId="5" fillId="0" borderId="0" xfId="0" applyNumberFormat="1" applyFont="1" applyBorder="1" applyAlignment="1">
      <alignment horizontal="center"/>
    </xf>
    <xf numFmtId="167" fontId="16" fillId="0" borderId="0" xfId="0" applyNumberFormat="1" applyFont="1" applyAlignment="1">
      <alignment horizontal="right"/>
    </xf>
    <xf numFmtId="3" fontId="8" fillId="0" borderId="0" xfId="0" applyNumberFormat="1" applyFont="1" applyAlignment="1">
      <alignment horizontal="left"/>
    </xf>
    <xf numFmtId="38" fontId="8" fillId="0" borderId="0" xfId="0" applyNumberFormat="1" applyFont="1" applyAlignment="1">
      <alignment horizontal="center"/>
    </xf>
    <xf numFmtId="38" fontId="5" fillId="0" borderId="0" xfId="0" applyNumberFormat="1" applyFont="1" applyAlignment="1">
      <alignment horizontal="left"/>
    </xf>
    <xf numFmtId="0" fontId="0" fillId="0" borderId="0" xfId="0" quotePrefix="1"/>
    <xf numFmtId="0" fontId="31" fillId="0" borderId="0" xfId="0" quotePrefix="1" applyFont="1"/>
    <xf numFmtId="3" fontId="5" fillId="0" borderId="0" xfId="0" applyNumberFormat="1" applyFont="1" applyFill="1" applyBorder="1" applyAlignment="1">
      <alignment horizontal="center"/>
    </xf>
    <xf numFmtId="3" fontId="5" fillId="0" borderId="2" xfId="0" applyNumberFormat="1" applyFont="1" applyBorder="1" applyAlignment="1">
      <alignment horizontal="center"/>
    </xf>
    <xf numFmtId="0" fontId="31" fillId="0" borderId="0" xfId="0" applyFont="1" applyAlignment="1"/>
    <xf numFmtId="0" fontId="18" fillId="0" borderId="0" xfId="0" applyFont="1" applyAlignment="1">
      <alignment horizontal="left"/>
    </xf>
    <xf numFmtId="3" fontId="31" fillId="0" borderId="0" xfId="0" applyNumberFormat="1" applyFont="1" applyBorder="1" applyAlignment="1">
      <alignment horizontal="right"/>
    </xf>
    <xf numFmtId="3" fontId="49" fillId="0" borderId="0" xfId="0" applyNumberFormat="1" applyFont="1"/>
    <xf numFmtId="3" fontId="28" fillId="0" borderId="0" xfId="0" applyNumberFormat="1" applyFont="1"/>
    <xf numFmtId="167" fontId="5" fillId="0" borderId="0" xfId="0" applyNumberFormat="1" applyFont="1" applyAlignment="1"/>
    <xf numFmtId="0" fontId="5" fillId="0" borderId="0" xfId="0" applyNumberFormat="1" applyFont="1" applyAlignment="1">
      <alignment horizontal="center"/>
    </xf>
    <xf numFmtId="0" fontId="3" fillId="0" borderId="0" xfId="0" applyFont="1" applyBorder="1" applyAlignment="1"/>
    <xf numFmtId="167" fontId="5" fillId="0" borderId="0" xfId="0" applyNumberFormat="1" applyFont="1" applyBorder="1" applyAlignment="1"/>
    <xf numFmtId="3" fontId="37" fillId="0" borderId="0" xfId="0" applyNumberFormat="1" applyFont="1" applyAlignment="1">
      <alignment horizontal="right"/>
    </xf>
    <xf numFmtId="0" fontId="17" fillId="0" borderId="2" xfId="0" applyFont="1" applyBorder="1" applyAlignment="1">
      <alignment horizontal="center"/>
    </xf>
    <xf numFmtId="167" fontId="0" fillId="0" borderId="0" xfId="0" applyNumberFormat="1" applyAlignment="1">
      <alignment horizontal="center"/>
    </xf>
    <xf numFmtId="0" fontId="5" fillId="0" borderId="1" xfId="0" applyFont="1" applyBorder="1" applyAlignment="1">
      <alignment horizontal="center"/>
    </xf>
    <xf numFmtId="17" fontId="3" fillId="0" borderId="0" xfId="0" quotePrefix="1" applyNumberFormat="1" applyFont="1" applyBorder="1" applyAlignment="1">
      <alignment horizontal="center"/>
    </xf>
    <xf numFmtId="178" fontId="5" fillId="0" borderId="0" xfId="0" applyNumberFormat="1" applyFont="1" applyBorder="1"/>
    <xf numFmtId="0" fontId="33" fillId="0" borderId="0" xfId="0" applyFont="1" applyBorder="1"/>
    <xf numFmtId="0" fontId="5" fillId="0" borderId="0" xfId="0" applyNumberFormat="1" applyFont="1" applyBorder="1" applyAlignment="1">
      <alignment horizontal="left"/>
    </xf>
    <xf numFmtId="0" fontId="13" fillId="0" borderId="0" xfId="0" applyFont="1" applyBorder="1"/>
    <xf numFmtId="0" fontId="50" fillId="0" borderId="0" xfId="0" applyFont="1" applyBorder="1"/>
    <xf numFmtId="0" fontId="5" fillId="0" borderId="0" xfId="0" applyNumberFormat="1" applyFont="1" applyFill="1" applyBorder="1" applyAlignment="1">
      <alignment horizontal="left"/>
    </xf>
    <xf numFmtId="0" fontId="9" fillId="0" borderId="3" xfId="0" applyFont="1" applyBorder="1"/>
    <xf numFmtId="3" fontId="5" fillId="0" borderId="0" xfId="0" quotePrefix="1" applyNumberFormat="1" applyFont="1" applyBorder="1" applyAlignment="1">
      <alignment horizontal="center"/>
    </xf>
    <xf numFmtId="179" fontId="5" fillId="0" borderId="0" xfId="0" applyNumberFormat="1" applyFont="1" applyBorder="1" applyAlignment="1">
      <alignment horizontal="center"/>
    </xf>
    <xf numFmtId="0" fontId="8" fillId="0" borderId="0" xfId="0" applyNumberFormat="1" applyFont="1" applyBorder="1" applyAlignment="1">
      <alignment horizontal="left"/>
    </xf>
    <xf numFmtId="0" fontId="13" fillId="0" borderId="0" xfId="0" applyNumberFormat="1" applyFont="1" applyBorder="1" applyAlignment="1">
      <alignment horizontal="left"/>
    </xf>
    <xf numFmtId="0" fontId="31" fillId="0" borderId="0" xfId="0" applyFont="1" applyBorder="1" applyAlignment="1">
      <alignment horizontal="left"/>
    </xf>
    <xf numFmtId="0" fontId="9" fillId="0" borderId="0" xfId="0" applyNumberFormat="1" applyFont="1" applyBorder="1" applyAlignment="1">
      <alignment horizontal="left"/>
    </xf>
    <xf numFmtId="0" fontId="9" fillId="2" borderId="0" xfId="0" applyFont="1" applyFill="1" applyBorder="1"/>
    <xf numFmtId="9" fontId="5" fillId="0" borderId="0" xfId="6" applyFont="1" applyAlignment="1">
      <alignment horizontal="center"/>
    </xf>
    <xf numFmtId="3" fontId="24" fillId="0" borderId="0" xfId="0" applyNumberFormat="1" applyFont="1" applyBorder="1" applyAlignment="1">
      <alignment horizontal="center"/>
    </xf>
    <xf numFmtId="168" fontId="16" fillId="0" borderId="0" xfId="0" applyNumberFormat="1" applyFont="1" applyBorder="1" applyAlignment="1">
      <alignment horizontal="center"/>
    </xf>
    <xf numFmtId="3" fontId="16" fillId="0" borderId="0" xfId="0" applyNumberFormat="1" applyFont="1" applyBorder="1" applyAlignment="1">
      <alignment horizontal="center"/>
    </xf>
    <xf numFmtId="0" fontId="6" fillId="0" borderId="0" xfId="0" applyFont="1" applyBorder="1" applyAlignment="1"/>
    <xf numFmtId="0" fontId="2" fillId="0" borderId="0" xfId="5" applyAlignment="1">
      <alignment horizontal="center"/>
    </xf>
    <xf numFmtId="3" fontId="2" fillId="0" borderId="0" xfId="5" applyNumberFormat="1" applyAlignment="1">
      <alignment horizontal="center"/>
    </xf>
    <xf numFmtId="171" fontId="5" fillId="0" borderId="0" xfId="0" applyNumberFormat="1" applyFont="1"/>
    <xf numFmtId="167" fontId="28" fillId="0" borderId="0" xfId="6" applyNumberFormat="1" applyFont="1" applyAlignment="1">
      <alignment horizontal="right"/>
    </xf>
    <xf numFmtId="0" fontId="3" fillId="0" borderId="6" xfId="0" applyFont="1" applyBorder="1" applyAlignment="1">
      <alignment horizontal="center"/>
    </xf>
    <xf numFmtId="167" fontId="48" fillId="0" borderId="0" xfId="0" applyNumberFormat="1" applyFont="1"/>
    <xf numFmtId="167" fontId="28" fillId="0" borderId="0" xfId="0" applyNumberFormat="1" applyFont="1" applyAlignment="1">
      <alignment horizontal="center"/>
    </xf>
    <xf numFmtId="37" fontId="17" fillId="0" borderId="0" xfId="0" applyNumberFormat="1" applyFont="1"/>
    <xf numFmtId="3" fontId="8" fillId="0" borderId="0" xfId="0" applyNumberFormat="1" applyFont="1" applyAlignment="1">
      <alignment horizontal="right"/>
    </xf>
    <xf numFmtId="3" fontId="13" fillId="0" borderId="0" xfId="6" applyNumberFormat="1" applyFont="1" applyAlignment="1">
      <alignment horizontal="right"/>
    </xf>
    <xf numFmtId="37" fontId="8" fillId="0" borderId="0" xfId="0" applyNumberFormat="1" applyFont="1"/>
    <xf numFmtId="3" fontId="5" fillId="0" borderId="0" xfId="0" applyNumberFormat="1" applyFont="1" applyBorder="1" applyAlignment="1"/>
    <xf numFmtId="3" fontId="0" fillId="0" borderId="0" xfId="0" applyNumberFormat="1" applyFill="1" applyBorder="1" applyAlignment="1"/>
    <xf numFmtId="3" fontId="0" fillId="0" borderId="0" xfId="0" applyNumberFormat="1" applyBorder="1" applyAlignment="1"/>
    <xf numFmtId="0" fontId="6" fillId="0" borderId="2" xfId="0" applyFont="1" applyBorder="1" applyAlignment="1">
      <alignment horizontal="left"/>
    </xf>
    <xf numFmtId="0" fontId="6" fillId="0" borderId="2" xfId="0" applyFont="1" applyBorder="1" applyAlignment="1">
      <alignment horizontal="center"/>
    </xf>
    <xf numFmtId="0" fontId="3" fillId="0" borderId="8" xfId="0" applyFont="1" applyBorder="1" applyAlignment="1">
      <alignment horizontal="center"/>
    </xf>
    <xf numFmtId="17" fontId="3" fillId="0" borderId="0" xfId="0" quotePrefix="1" applyNumberFormat="1" applyFont="1" applyBorder="1" applyAlignment="1">
      <alignment horizontal="left"/>
    </xf>
    <xf numFmtId="0" fontId="3" fillId="0" borderId="9" xfId="0" applyFont="1" applyBorder="1" applyAlignment="1">
      <alignment horizontal="center"/>
    </xf>
    <xf numFmtId="0" fontId="8" fillId="0" borderId="7" xfId="0" applyFont="1" applyBorder="1"/>
    <xf numFmtId="0" fontId="8" fillId="0" borderId="1" xfId="0" applyFont="1" applyBorder="1" applyAlignment="1">
      <alignment horizontal="right"/>
    </xf>
    <xf numFmtId="0" fontId="8" fillId="0" borderId="10" xfId="0" applyFont="1" applyBorder="1" applyAlignment="1">
      <alignment horizontal="right"/>
    </xf>
    <xf numFmtId="0" fontId="8" fillId="0" borderId="8" xfId="0" applyFont="1" applyBorder="1" applyAlignment="1">
      <alignment horizontal="right"/>
    </xf>
    <xf numFmtId="0" fontId="8" fillId="0" borderId="1" xfId="0" applyFont="1" applyBorder="1" applyAlignment="1">
      <alignment horizontal="left"/>
    </xf>
    <xf numFmtId="0" fontId="8" fillId="0" borderId="7" xfId="0" applyFont="1" applyBorder="1" applyAlignment="1">
      <alignment horizontal="right"/>
    </xf>
    <xf numFmtId="0" fontId="8" fillId="0" borderId="6" xfId="0" applyFont="1" applyBorder="1"/>
    <xf numFmtId="0" fontId="8" fillId="0" borderId="9" xfId="0" applyFont="1" applyBorder="1" applyAlignment="1">
      <alignment horizontal="right"/>
    </xf>
    <xf numFmtId="0" fontId="8" fillId="0" borderId="0" xfId="0" applyFont="1" applyBorder="1" applyAlignment="1">
      <alignment horizontal="left"/>
    </xf>
    <xf numFmtId="0" fontId="8" fillId="0" borderId="6" xfId="0" applyFont="1" applyBorder="1" applyAlignment="1">
      <alignment horizontal="right"/>
    </xf>
    <xf numFmtId="0" fontId="8" fillId="0" borderId="9" xfId="0" applyFont="1" applyBorder="1"/>
    <xf numFmtId="3" fontId="5" fillId="0" borderId="6" xfId="0" applyNumberFormat="1" applyFont="1" applyBorder="1" applyAlignment="1">
      <alignment horizontal="center"/>
    </xf>
    <xf numFmtId="3" fontId="13" fillId="0" borderId="6" xfId="0" applyNumberFormat="1" applyFont="1" applyBorder="1" applyAlignment="1">
      <alignment horizontal="center"/>
    </xf>
    <xf numFmtId="3" fontId="13" fillId="0" borderId="0" xfId="0" applyNumberFormat="1" applyFont="1" applyBorder="1" applyAlignment="1">
      <alignment horizontal="center"/>
    </xf>
    <xf numFmtId="3" fontId="13" fillId="0" borderId="9" xfId="0" applyNumberFormat="1" applyFont="1" applyBorder="1" applyAlignment="1">
      <alignment horizontal="center"/>
    </xf>
    <xf numFmtId="0" fontId="13" fillId="0" borderId="8" xfId="0" applyFont="1" applyBorder="1"/>
    <xf numFmtId="168" fontId="31" fillId="0" borderId="0" xfId="0" applyNumberFormat="1" applyFont="1" applyAlignment="1">
      <alignment horizontal="center"/>
    </xf>
    <xf numFmtId="17" fontId="3" fillId="0" borderId="0" xfId="0" applyNumberFormat="1" applyFont="1" applyBorder="1" applyAlignment="1">
      <alignment horizontal="center"/>
    </xf>
    <xf numFmtId="17" fontId="3" fillId="0" borderId="0" xfId="0" applyNumberFormat="1" applyFont="1" applyBorder="1" applyAlignment="1"/>
    <xf numFmtId="168" fontId="9" fillId="2" borderId="0" xfId="0" applyNumberFormat="1" applyFont="1" applyFill="1" applyAlignment="1">
      <alignment horizontal="center"/>
    </xf>
    <xf numFmtId="3" fontId="51" fillId="0" borderId="0" xfId="0" applyNumberFormat="1" applyFont="1"/>
    <xf numFmtId="0" fontId="6" fillId="0" borderId="0" xfId="0" applyFont="1" applyBorder="1" applyAlignment="1">
      <alignment horizontal="left"/>
    </xf>
    <xf numFmtId="0" fontId="3" fillId="2" borderId="0" xfId="0" applyFont="1" applyFill="1" applyBorder="1" applyAlignment="1">
      <alignment horizontal="center"/>
    </xf>
    <xf numFmtId="0" fontId="0" fillId="2" borderId="0" xfId="0" applyFill="1" applyBorder="1" applyAlignment="1">
      <alignment horizontal="right"/>
    </xf>
    <xf numFmtId="1" fontId="5" fillId="0" borderId="0" xfId="0" applyNumberFormat="1" applyFont="1" applyBorder="1" applyAlignment="1">
      <alignment horizontal="left"/>
    </xf>
    <xf numFmtId="0" fontId="3" fillId="2" borderId="1" xfId="0" applyFont="1" applyFill="1" applyBorder="1" applyAlignment="1">
      <alignment horizontal="right"/>
    </xf>
    <xf numFmtId="0" fontId="3" fillId="0" borderId="9" xfId="0" applyFont="1" applyBorder="1" applyAlignment="1">
      <alignment horizontal="left"/>
    </xf>
    <xf numFmtId="0" fontId="3" fillId="0" borderId="10" xfId="0" applyFont="1" applyBorder="1" applyAlignment="1">
      <alignment horizontal="left"/>
    </xf>
    <xf numFmtId="0" fontId="0" fillId="0" borderId="9" xfId="0" applyBorder="1" applyAlignment="1">
      <alignment horizontal="left"/>
    </xf>
    <xf numFmtId="1" fontId="5" fillId="0" borderId="9" xfId="0" applyNumberFormat="1" applyFont="1" applyBorder="1" applyAlignment="1">
      <alignment horizontal="left"/>
    </xf>
    <xf numFmtId="0" fontId="5" fillId="0" borderId="9" xfId="0" applyFont="1" applyBorder="1" applyAlignment="1">
      <alignment horizontal="left"/>
    </xf>
    <xf numFmtId="1" fontId="13" fillId="0" borderId="0" xfId="0" applyNumberFormat="1" applyFont="1" applyAlignment="1">
      <alignment horizontal="left"/>
    </xf>
    <xf numFmtId="2" fontId="5" fillId="0" borderId="0" xfId="0" applyNumberFormat="1" applyFont="1" applyBorder="1" applyAlignment="1">
      <alignment horizontal="center"/>
    </xf>
    <xf numFmtId="0" fontId="52" fillId="0" borderId="0" xfId="0" applyFont="1" applyAlignment="1">
      <alignment horizontal="right" wrapText="1"/>
    </xf>
    <xf numFmtId="168" fontId="13" fillId="0" borderId="0" xfId="0" applyNumberFormat="1" applyFont="1" applyBorder="1" applyAlignment="1">
      <alignment horizontal="center"/>
    </xf>
    <xf numFmtId="167" fontId="7" fillId="0" borderId="0" xfId="0" applyNumberFormat="1" applyFont="1" applyAlignment="1">
      <alignment horizontal="right"/>
    </xf>
    <xf numFmtId="168" fontId="7" fillId="0" borderId="0" xfId="0" applyNumberFormat="1" applyFont="1"/>
    <xf numFmtId="176" fontId="8" fillId="0" borderId="0" xfId="0" applyNumberFormat="1" applyFont="1" applyProtection="1"/>
    <xf numFmtId="168" fontId="48" fillId="0" borderId="0" xfId="0" applyNumberFormat="1" applyFont="1" applyAlignment="1">
      <alignment horizontal="center"/>
    </xf>
    <xf numFmtId="167" fontId="13" fillId="0" borderId="0" xfId="6" applyNumberFormat="1" applyFont="1" applyAlignment="1">
      <alignment horizontal="center"/>
    </xf>
    <xf numFmtId="167" fontId="13" fillId="0" borderId="0" xfId="0" applyNumberFormat="1" applyFont="1" applyBorder="1" applyAlignment="1">
      <alignment horizontal="center"/>
    </xf>
    <xf numFmtId="3" fontId="4" fillId="0" borderId="0" xfId="0" applyNumberFormat="1" applyFont="1"/>
    <xf numFmtId="169" fontId="13" fillId="0" borderId="0" xfId="0" applyNumberFormat="1" applyFont="1"/>
    <xf numFmtId="167" fontId="13" fillId="0" borderId="0" xfId="0" quotePrefix="1" applyNumberFormat="1" applyFont="1" applyAlignment="1">
      <alignment horizontal="center"/>
    </xf>
    <xf numFmtId="169" fontId="13" fillId="0" borderId="0" xfId="0" applyNumberFormat="1" applyFont="1" applyBorder="1"/>
    <xf numFmtId="0" fontId="28" fillId="0" borderId="0" xfId="0" applyFont="1"/>
    <xf numFmtId="4" fontId="13" fillId="0" borderId="0" xfId="0" applyNumberFormat="1" applyFont="1" applyAlignment="1">
      <alignment horizontal="center"/>
    </xf>
    <xf numFmtId="3" fontId="31" fillId="0" borderId="0" xfId="0" quotePrefix="1" applyNumberFormat="1" applyFont="1" applyAlignment="1">
      <alignment horizontal="right"/>
    </xf>
    <xf numFmtId="171" fontId="53" fillId="0" borderId="0" xfId="6" applyNumberFormat="1" applyFont="1"/>
    <xf numFmtId="3" fontId="5" fillId="2" borderId="0" xfId="0" applyNumberFormat="1" applyFont="1" applyFill="1" applyBorder="1" applyAlignment="1"/>
    <xf numFmtId="3" fontId="5" fillId="0" borderId="11" xfId="0" applyNumberFormat="1" applyFont="1" applyBorder="1" applyAlignment="1"/>
    <xf numFmtId="3" fontId="5" fillId="2" borderId="2" xfId="0" applyNumberFormat="1" applyFont="1" applyFill="1" applyBorder="1" applyAlignment="1"/>
    <xf numFmtId="3" fontId="5" fillId="0" borderId="2" xfId="0" applyNumberFormat="1" applyFont="1" applyBorder="1" applyAlignment="1"/>
    <xf numFmtId="3" fontId="31" fillId="0" borderId="1" xfId="0" applyNumberFormat="1" applyFont="1" applyBorder="1" applyAlignment="1">
      <alignment horizontal="right"/>
    </xf>
    <xf numFmtId="3" fontId="37" fillId="0" borderId="5" xfId="0" applyNumberFormat="1" applyFont="1" applyBorder="1" applyAlignment="1">
      <alignment horizontal="right"/>
    </xf>
    <xf numFmtId="167" fontId="37" fillId="0" borderId="0" xfId="0" applyNumberFormat="1" applyFont="1" applyAlignment="1">
      <alignment horizontal="center"/>
    </xf>
    <xf numFmtId="0" fontId="54" fillId="0" borderId="0" xfId="0" applyFont="1" applyAlignment="1">
      <alignment horizontal="right"/>
    </xf>
    <xf numFmtId="0" fontId="54" fillId="0" borderId="0" xfId="0" applyFont="1" applyBorder="1" applyAlignment="1">
      <alignment horizontal="right"/>
    </xf>
    <xf numFmtId="0" fontId="41" fillId="0" borderId="0" xfId="0" applyFont="1" applyBorder="1" applyAlignment="1">
      <alignment horizontal="center"/>
    </xf>
    <xf numFmtId="0" fontId="37" fillId="0" borderId="0" xfId="0" applyFont="1" applyBorder="1" applyAlignment="1">
      <alignment horizontal="center"/>
    </xf>
    <xf numFmtId="0" fontId="37" fillId="0" borderId="1" xfId="0" applyFont="1" applyBorder="1" applyAlignment="1">
      <alignment horizontal="center"/>
    </xf>
    <xf numFmtId="0" fontId="54" fillId="0" borderId="0" xfId="0" applyFont="1" applyAlignment="1">
      <alignment horizontal="center"/>
    </xf>
    <xf numFmtId="0" fontId="54" fillId="0" borderId="0" xfId="0" applyFont="1" applyBorder="1" applyAlignment="1">
      <alignment horizontal="center"/>
    </xf>
    <xf numFmtId="167" fontId="31" fillId="0" borderId="0" xfId="0" quotePrefix="1" applyNumberFormat="1" applyFont="1" applyAlignment="1">
      <alignment horizontal="center"/>
    </xf>
    <xf numFmtId="37" fontId="4" fillId="0" borderId="0" xfId="0" applyNumberFormat="1" applyFont="1"/>
    <xf numFmtId="171" fontId="31" fillId="0" borderId="0" xfId="6" applyNumberFormat="1" applyFont="1"/>
    <xf numFmtId="0" fontId="41" fillId="0" borderId="0" xfId="0" applyFont="1" applyAlignment="1" applyProtection="1">
      <alignment horizontal="center"/>
    </xf>
    <xf numFmtId="167" fontId="31" fillId="0" borderId="0" xfId="0" applyNumberFormat="1" applyFont="1" applyAlignment="1" applyProtection="1">
      <alignment horizontal="center"/>
    </xf>
    <xf numFmtId="0" fontId="41" fillId="0" borderId="1" xfId="0" applyFont="1" applyBorder="1" applyAlignment="1">
      <alignment horizontal="center"/>
    </xf>
    <xf numFmtId="1" fontId="5" fillId="2" borderId="9" xfId="0" applyNumberFormat="1" applyFont="1" applyFill="1" applyBorder="1" applyAlignment="1">
      <alignment horizontal="left"/>
    </xf>
    <xf numFmtId="177" fontId="5" fillId="0" borderId="0" xfId="0" applyNumberFormat="1" applyFont="1" applyAlignment="1">
      <alignment horizontal="center"/>
    </xf>
    <xf numFmtId="0" fontId="0" fillId="0" borderId="10" xfId="0" applyBorder="1" applyAlignment="1">
      <alignment horizontal="right"/>
    </xf>
    <xf numFmtId="0" fontId="0" fillId="0" borderId="9" xfId="0" applyBorder="1" applyAlignment="1">
      <alignment horizontal="right"/>
    </xf>
    <xf numFmtId="0" fontId="41" fillId="0" borderId="1" xfId="0" applyFont="1" applyBorder="1" applyAlignment="1" applyProtection="1">
      <alignment horizontal="center"/>
    </xf>
    <xf numFmtId="0" fontId="35" fillId="0" borderId="1" xfId="0" applyFont="1" applyBorder="1" applyAlignment="1">
      <alignment horizontal="center"/>
    </xf>
    <xf numFmtId="0" fontId="41" fillId="0" borderId="0" xfId="0" applyFont="1" applyBorder="1" applyAlignment="1" applyProtection="1">
      <alignment horizontal="center"/>
    </xf>
    <xf numFmtId="0" fontId="35" fillId="0" borderId="0" xfId="0" applyFont="1" applyBorder="1" applyAlignment="1">
      <alignment horizontal="center"/>
    </xf>
    <xf numFmtId="168" fontId="48" fillId="0" borderId="0" xfId="0" applyNumberFormat="1" applyFont="1" applyAlignment="1">
      <alignment horizontal="right"/>
    </xf>
    <xf numFmtId="168" fontId="9" fillId="0" borderId="0" xfId="6" applyNumberFormat="1" applyFont="1"/>
    <xf numFmtId="167" fontId="56" fillId="0" borderId="0" xfId="0" applyNumberFormat="1" applyFont="1"/>
    <xf numFmtId="0" fontId="56" fillId="0" borderId="0" xfId="0" applyFont="1"/>
    <xf numFmtId="171" fontId="13" fillId="0" borderId="0" xfId="6" applyNumberFormat="1" applyFont="1" applyBorder="1" applyAlignment="1">
      <alignment horizontal="center"/>
    </xf>
    <xf numFmtId="3" fontId="9" fillId="0" borderId="0" xfId="0" applyNumberFormat="1" applyFont="1" applyFill="1" applyAlignment="1">
      <alignment horizontal="right"/>
    </xf>
    <xf numFmtId="171" fontId="13" fillId="0" borderId="0" xfId="0" applyNumberFormat="1" applyFont="1" applyFill="1" applyAlignment="1">
      <alignment horizontal="right"/>
    </xf>
    <xf numFmtId="0" fontId="5" fillId="0" borderId="0" xfId="0" applyFont="1" applyFill="1"/>
    <xf numFmtId="0" fontId="9" fillId="0" borderId="0" xfId="0" applyFont="1" applyFill="1"/>
    <xf numFmtId="3" fontId="5" fillId="0" borderId="0" xfId="0" applyNumberFormat="1" applyFont="1" applyFill="1"/>
    <xf numFmtId="3" fontId="13" fillId="0" borderId="0" xfId="0" applyNumberFormat="1" applyFont="1" applyFill="1"/>
    <xf numFmtId="3" fontId="13" fillId="0" borderId="0" xfId="0" applyNumberFormat="1" applyFont="1" applyFill="1" applyAlignment="1">
      <alignment horizontal="right"/>
    </xf>
    <xf numFmtId="3" fontId="5" fillId="0" borderId="2" xfId="0" applyNumberFormat="1" applyFont="1" applyFill="1" applyBorder="1"/>
    <xf numFmtId="3" fontId="5" fillId="0" borderId="0" xfId="0" quotePrefix="1" applyNumberFormat="1" applyFont="1" applyFill="1" applyAlignment="1">
      <alignment horizontal="right"/>
    </xf>
    <xf numFmtId="3" fontId="5" fillId="0" borderId="0" xfId="0" applyNumberFormat="1" applyFont="1" applyFill="1" applyAlignment="1">
      <alignment horizontal="right"/>
    </xf>
    <xf numFmtId="3" fontId="5" fillId="0" borderId="0" xfId="0" quotePrefix="1" applyNumberFormat="1" applyFont="1"/>
    <xf numFmtId="3" fontId="7" fillId="0" borderId="2" xfId="0" applyNumberFormat="1" applyFont="1" applyBorder="1" applyAlignment="1">
      <alignment horizontal="center"/>
    </xf>
    <xf numFmtId="0" fontId="3" fillId="0" borderId="0" xfId="0" applyNumberFormat="1" applyFont="1" applyAlignment="1">
      <alignment horizontal="center"/>
    </xf>
    <xf numFmtId="3" fontId="5" fillId="0" borderId="0" xfId="0" quotePrefix="1" applyNumberFormat="1" applyFont="1" applyAlignment="1">
      <alignment horizontal="center"/>
    </xf>
    <xf numFmtId="0" fontId="31" fillId="0" borderId="0" xfId="0" quotePrefix="1" applyFont="1" applyAlignment="1">
      <alignment horizontal="right"/>
    </xf>
    <xf numFmtId="0" fontId="31" fillId="0" borderId="1" xfId="0" applyFont="1" applyBorder="1" applyAlignment="1">
      <alignment horizontal="right"/>
    </xf>
    <xf numFmtId="171" fontId="0" fillId="0" borderId="0" xfId="0" applyNumberFormat="1"/>
    <xf numFmtId="0" fontId="18" fillId="0" borderId="0" xfId="0" applyFont="1" applyFill="1"/>
    <xf numFmtId="0" fontId="0" fillId="0" borderId="0" xfId="0" applyAlignment="1" applyProtection="1">
      <alignment horizontal="left"/>
    </xf>
    <xf numFmtId="0" fontId="0" fillId="0" borderId="0" xfId="0" applyAlignment="1" applyProtection="1">
      <alignment horizontal="right"/>
    </xf>
    <xf numFmtId="167" fontId="13" fillId="0" borderId="0" xfId="6" applyNumberFormat="1" applyFont="1" applyFill="1" applyAlignment="1">
      <alignment horizontal="right"/>
    </xf>
    <xf numFmtId="0" fontId="13" fillId="0" borderId="0" xfId="0" applyFont="1" applyFill="1"/>
    <xf numFmtId="0" fontId="31" fillId="0" borderId="0" xfId="0" applyFont="1" applyFill="1"/>
    <xf numFmtId="171" fontId="13" fillId="0" borderId="0" xfId="0" applyNumberFormat="1" applyFont="1" applyAlignment="1">
      <alignment horizontal="center"/>
    </xf>
    <xf numFmtId="0" fontId="5" fillId="0" borderId="6" xfId="0" applyFont="1" applyBorder="1"/>
    <xf numFmtId="0" fontId="0" fillId="0" borderId="0" xfId="0" applyFill="1" applyBorder="1"/>
    <xf numFmtId="3" fontId="5" fillId="0" borderId="0" xfId="0" applyNumberFormat="1" applyFont="1" applyFill="1" applyAlignment="1">
      <alignment horizontal="center"/>
    </xf>
    <xf numFmtId="3" fontId="5" fillId="0" borderId="2" xfId="0" applyNumberFormat="1" applyFont="1" applyFill="1" applyBorder="1" applyAlignment="1">
      <alignment horizontal="center"/>
    </xf>
    <xf numFmtId="0" fontId="3" fillId="0" borderId="0" xfId="0" applyFont="1" applyFill="1" applyAlignment="1">
      <alignment horizontal="center"/>
    </xf>
    <xf numFmtId="0" fontId="0" fillId="0" borderId="1" xfId="0" applyFill="1" applyBorder="1"/>
    <xf numFmtId="0" fontId="5" fillId="0" borderId="0" xfId="0" applyFont="1" applyAlignment="1">
      <alignment wrapText="1"/>
    </xf>
    <xf numFmtId="0" fontId="5" fillId="0" borderId="0" xfId="0" applyNumberFormat="1" applyFont="1"/>
    <xf numFmtId="0" fontId="13" fillId="0" borderId="6" xfId="0" applyFont="1" applyBorder="1"/>
    <xf numFmtId="0" fontId="8" fillId="0" borderId="8" xfId="0" applyFont="1" applyBorder="1" applyAlignment="1">
      <alignment horizontal="left"/>
    </xf>
    <xf numFmtId="3" fontId="31" fillId="0" borderId="0" xfId="0" applyNumberFormat="1" applyFont="1" applyFill="1"/>
    <xf numFmtId="3" fontId="18" fillId="0" borderId="0" xfId="0" applyNumberFormat="1" applyFont="1" applyFill="1"/>
    <xf numFmtId="168" fontId="31" fillId="0" borderId="0" xfId="0" applyNumberFormat="1" applyFont="1" applyFill="1"/>
    <xf numFmtId="171" fontId="18" fillId="0" borderId="0" xfId="0" applyNumberFormat="1" applyFont="1" applyFill="1"/>
    <xf numFmtId="169" fontId="31" fillId="0" borderId="0" xfId="0" applyNumberFormat="1" applyFont="1" applyFill="1"/>
    <xf numFmtId="164" fontId="13" fillId="0" borderId="2" xfId="0" applyNumberFormat="1" applyFont="1" applyBorder="1" applyAlignment="1">
      <alignment horizontal="left"/>
    </xf>
    <xf numFmtId="0" fontId="13" fillId="0" borderId="2" xfId="0" applyFont="1" applyBorder="1" applyAlignment="1">
      <alignment horizontal="center"/>
    </xf>
    <xf numFmtId="167" fontId="13" fillId="0" borderId="2" xfId="0" applyNumberFormat="1"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0" fillId="0" borderId="15" xfId="0" applyBorder="1"/>
    <xf numFmtId="0" fontId="0" fillId="0" borderId="16" xfId="0" applyBorder="1"/>
    <xf numFmtId="0" fontId="0" fillId="0" borderId="15" xfId="0" applyBorder="1" applyAlignment="1">
      <alignment horizontal="center"/>
    </xf>
    <xf numFmtId="167" fontId="5" fillId="0" borderId="15" xfId="0" applyNumberFormat="1" applyFont="1" applyBorder="1" applyAlignment="1">
      <alignment horizontal="center"/>
    </xf>
    <xf numFmtId="167" fontId="13" fillId="0" borderId="17" xfId="0" applyNumberFormat="1" applyFont="1" applyBorder="1" applyAlignment="1">
      <alignment horizontal="center"/>
    </xf>
    <xf numFmtId="171" fontId="5" fillId="0" borderId="15" xfId="0" applyNumberFormat="1" applyFont="1" applyBorder="1" applyAlignment="1">
      <alignment horizontal="center"/>
    </xf>
    <xf numFmtId="167" fontId="9" fillId="0" borderId="15" xfId="0" applyNumberFormat="1" applyFont="1" applyBorder="1" applyAlignment="1">
      <alignment horizontal="center"/>
    </xf>
    <xf numFmtId="0" fontId="5" fillId="0" borderId="0" xfId="0" applyNumberFormat="1" applyFont="1" applyAlignment="1">
      <alignment horizontal="left"/>
    </xf>
    <xf numFmtId="168" fontId="9" fillId="0" borderId="0" xfId="0" applyNumberFormat="1" applyFont="1" applyFill="1" applyAlignment="1">
      <alignment horizontal="right"/>
    </xf>
    <xf numFmtId="167" fontId="5" fillId="0" borderId="0" xfId="0" applyNumberFormat="1" applyFont="1" applyFill="1"/>
    <xf numFmtId="167" fontId="18" fillId="0" borderId="0" xfId="0" applyNumberFormat="1" applyFont="1" applyFill="1"/>
    <xf numFmtId="167" fontId="18" fillId="0" borderId="0" xfId="0" applyNumberFormat="1" applyFont="1"/>
    <xf numFmtId="0" fontId="55" fillId="0" borderId="0" xfId="0" applyFont="1" applyAlignment="1">
      <alignment horizontal="center"/>
    </xf>
    <xf numFmtId="178" fontId="5" fillId="0" borderId="0" xfId="0" applyNumberFormat="1" applyFont="1" applyBorder="1" applyAlignment="1">
      <alignment horizontal="right"/>
    </xf>
    <xf numFmtId="0" fontId="8" fillId="0" borderId="0" xfId="0" applyFont="1" applyFill="1" applyAlignment="1">
      <alignment horizontal="center"/>
    </xf>
    <xf numFmtId="3" fontId="18" fillId="0" borderId="1" xfId="0" applyNumberFormat="1" applyFont="1" applyBorder="1" applyAlignment="1">
      <alignment horizontal="center"/>
    </xf>
    <xf numFmtId="3" fontId="5" fillId="0" borderId="1" xfId="0" applyNumberFormat="1" applyFont="1" applyBorder="1" applyAlignment="1">
      <alignment horizontal="center"/>
    </xf>
    <xf numFmtId="167" fontId="14" fillId="0" borderId="0" xfId="0" applyNumberFormat="1" applyFont="1"/>
    <xf numFmtId="0" fontId="57" fillId="0" borderId="0" xfId="0" applyFont="1"/>
    <xf numFmtId="0" fontId="57" fillId="0" borderId="0" xfId="0" applyFont="1" applyAlignment="1">
      <alignment horizontal="center"/>
    </xf>
    <xf numFmtId="0" fontId="54" fillId="0" borderId="0" xfId="0" applyFont="1"/>
    <xf numFmtId="0" fontId="41" fillId="0" borderId="0" xfId="0" applyFont="1"/>
    <xf numFmtId="0" fontId="41" fillId="0" borderId="1" xfId="0" applyFont="1" applyBorder="1"/>
    <xf numFmtId="0" fontId="41" fillId="0" borderId="0" xfId="0" applyFont="1" applyBorder="1"/>
    <xf numFmtId="3" fontId="37" fillId="0" borderId="3" xfId="0" applyNumberFormat="1" applyFont="1" applyBorder="1" applyAlignment="1">
      <alignment horizontal="center"/>
    </xf>
    <xf numFmtId="0" fontId="36" fillId="0" borderId="0" xfId="0" applyFont="1" applyAlignment="1">
      <alignment horizontal="left"/>
    </xf>
    <xf numFmtId="0" fontId="55" fillId="0" borderId="0" xfId="0" applyFont="1" applyAlignment="1">
      <alignment horizontal="left"/>
    </xf>
    <xf numFmtId="0" fontId="57" fillId="0" borderId="0" xfId="0" applyFont="1" applyAlignment="1">
      <alignment horizontal="left"/>
    </xf>
    <xf numFmtId="0" fontId="41" fillId="0" borderId="0" xfId="0" applyFont="1" applyAlignment="1">
      <alignment horizontal="left"/>
    </xf>
    <xf numFmtId="0" fontId="54" fillId="0" borderId="1" xfId="0" applyFont="1" applyBorder="1" applyAlignment="1">
      <alignment horizontal="left"/>
    </xf>
    <xf numFmtId="0" fontId="54" fillId="0" borderId="1" xfId="0" applyFont="1" applyBorder="1" applyAlignment="1">
      <alignment horizontal="right"/>
    </xf>
    <xf numFmtId="0" fontId="54" fillId="0" borderId="0" xfId="0" applyFont="1" applyAlignment="1">
      <alignment horizontal="left"/>
    </xf>
    <xf numFmtId="2" fontId="9" fillId="0" borderId="0" xfId="0" applyNumberFormat="1" applyFont="1" applyBorder="1" applyAlignment="1">
      <alignment horizontal="center"/>
    </xf>
    <xf numFmtId="178" fontId="0" fillId="0" borderId="0" xfId="0" applyNumberFormat="1" applyAlignment="1">
      <alignment horizontal="center"/>
    </xf>
    <xf numFmtId="0" fontId="3" fillId="0" borderId="0" xfId="0" applyFont="1" applyFill="1" applyAlignment="1">
      <alignment horizontal="right"/>
    </xf>
    <xf numFmtId="0" fontId="0" fillId="0" borderId="1" xfId="0" applyFill="1" applyBorder="1" applyAlignment="1">
      <alignment horizontal="right"/>
    </xf>
    <xf numFmtId="0" fontId="0" fillId="0" borderId="0" xfId="0" applyFill="1"/>
    <xf numFmtId="3" fontId="37" fillId="0" borderId="5" xfId="0" applyNumberFormat="1" applyFont="1" applyFill="1" applyBorder="1" applyAlignment="1">
      <alignment horizontal="right"/>
    </xf>
    <xf numFmtId="167" fontId="48" fillId="0" borderId="0" xfId="0" applyNumberFormat="1" applyFont="1" applyFill="1"/>
    <xf numFmtId="3" fontId="31" fillId="0" borderId="0" xfId="0" applyNumberFormat="1" applyFont="1" applyFill="1" applyAlignment="1">
      <alignment horizontal="right"/>
    </xf>
    <xf numFmtId="3" fontId="31" fillId="0" borderId="2" xfId="0" applyNumberFormat="1" applyFont="1" applyFill="1" applyBorder="1" applyAlignment="1">
      <alignment horizontal="right"/>
    </xf>
    <xf numFmtId="171" fontId="0" fillId="0" borderId="0" xfId="0" applyNumberFormat="1" applyAlignment="1">
      <alignment horizontal="center"/>
    </xf>
    <xf numFmtId="3" fontId="31" fillId="0" borderId="0" xfId="0" applyNumberFormat="1" applyFont="1" applyFill="1" applyBorder="1" applyAlignment="1">
      <alignment horizontal="right"/>
    </xf>
    <xf numFmtId="171" fontId="5" fillId="0" borderId="0" xfId="0" applyNumberFormat="1" applyFont="1" applyAlignment="1">
      <alignment horizontal="left"/>
    </xf>
    <xf numFmtId="167" fontId="9" fillId="2" borderId="0" xfId="0" applyNumberFormat="1" applyFont="1" applyFill="1" applyAlignment="1">
      <alignment horizontal="center"/>
    </xf>
    <xf numFmtId="167" fontId="5" fillId="0" borderId="0" xfId="0" applyNumberFormat="1" applyFont="1" applyBorder="1" applyAlignment="1">
      <alignment horizontal="center"/>
    </xf>
    <xf numFmtId="0" fontId="58" fillId="0" borderId="0" xfId="0" applyFont="1" applyAlignment="1">
      <alignment horizontal="center"/>
    </xf>
    <xf numFmtId="0" fontId="56" fillId="0" borderId="0" xfId="0" applyFont="1" applyAlignment="1">
      <alignment horizontal="center"/>
    </xf>
    <xf numFmtId="171" fontId="9" fillId="0" borderId="0" xfId="0" applyNumberFormat="1" applyFont="1"/>
    <xf numFmtId="171" fontId="16" fillId="0" borderId="0" xfId="0" applyNumberFormat="1" applyFont="1" applyAlignment="1">
      <alignment horizontal="right"/>
    </xf>
    <xf numFmtId="3" fontId="13" fillId="0" borderId="0" xfId="0" quotePrefix="1" applyNumberFormat="1" applyFont="1" applyFill="1" applyAlignment="1">
      <alignment horizontal="right"/>
    </xf>
    <xf numFmtId="0" fontId="8" fillId="0" borderId="0" xfId="0" applyFont="1" applyFill="1" applyAlignment="1">
      <alignment horizontal="right"/>
    </xf>
    <xf numFmtId="0" fontId="6" fillId="0" borderId="0" xfId="0" applyFont="1" applyFill="1" applyAlignment="1">
      <alignment horizontal="center"/>
    </xf>
    <xf numFmtId="0" fontId="6" fillId="0" borderId="0" xfId="0" applyFont="1" applyFill="1" applyAlignment="1">
      <alignment horizontal="left"/>
    </xf>
    <xf numFmtId="0" fontId="3" fillId="0" borderId="0" xfId="0" applyFont="1" applyFill="1" applyBorder="1" applyAlignment="1">
      <alignment horizontal="left"/>
    </xf>
    <xf numFmtId="0" fontId="8" fillId="0" borderId="1" xfId="0" applyFont="1" applyFill="1" applyBorder="1" applyAlignment="1">
      <alignment horizontal="right"/>
    </xf>
    <xf numFmtId="0" fontId="59" fillId="0" borderId="0" xfId="0" applyFont="1" applyFill="1"/>
    <xf numFmtId="0" fontId="0" fillId="0" borderId="6" xfId="0" applyBorder="1"/>
    <xf numFmtId="1" fontId="5" fillId="0" borderId="0" xfId="0" applyNumberFormat="1" applyFont="1" applyAlignment="1">
      <alignment horizontal="right"/>
    </xf>
    <xf numFmtId="0" fontId="0" fillId="0" borderId="0" xfId="0" applyNumberFormat="1" applyAlignment="1" applyProtection="1">
      <alignment horizontal="left"/>
    </xf>
    <xf numFmtId="167" fontId="5" fillId="0" borderId="0" xfId="0" applyNumberFormat="1" applyFont="1" applyFill="1" applyBorder="1" applyAlignment="1">
      <alignment horizontal="right"/>
    </xf>
    <xf numFmtId="167" fontId="18" fillId="0" borderId="0" xfId="0" applyNumberFormat="1" applyFont="1" applyBorder="1"/>
    <xf numFmtId="0" fontId="60" fillId="0" borderId="0" xfId="0" applyFont="1"/>
    <xf numFmtId="167" fontId="16" fillId="0" borderId="0" xfId="0" applyNumberFormat="1" applyFont="1" applyFill="1" applyBorder="1" applyAlignment="1">
      <alignment horizontal="right"/>
    </xf>
    <xf numFmtId="0" fontId="6" fillId="0" borderId="0" xfId="0" applyFont="1" applyFill="1" applyAlignment="1"/>
    <xf numFmtId="167" fontId="5" fillId="0" borderId="0" xfId="0" applyNumberFormat="1" applyFont="1" applyBorder="1"/>
    <xf numFmtId="1" fontId="5" fillId="0" borderId="0" xfId="0" applyNumberFormat="1" applyFont="1" applyBorder="1"/>
    <xf numFmtId="171" fontId="31" fillId="0" borderId="0" xfId="0" applyNumberFormat="1" applyFont="1"/>
    <xf numFmtId="171" fontId="9" fillId="0" borderId="0" xfId="0" applyNumberFormat="1" applyFont="1" applyFill="1"/>
    <xf numFmtId="3" fontId="9" fillId="0" borderId="0" xfId="0" quotePrefix="1" applyNumberFormat="1" applyFont="1" applyAlignment="1">
      <alignment horizontal="right"/>
    </xf>
    <xf numFmtId="0" fontId="2" fillId="0" borderId="0" xfId="0" applyFont="1" applyFill="1"/>
    <xf numFmtId="171" fontId="5" fillId="0" borderId="0" xfId="0" quotePrefix="1" applyNumberFormat="1" applyFont="1" applyAlignment="1">
      <alignment horizontal="right"/>
    </xf>
    <xf numFmtId="0" fontId="5" fillId="0" borderId="1" xfId="0" applyFont="1" applyBorder="1" applyAlignment="1">
      <alignment horizontal="left"/>
    </xf>
    <xf numFmtId="177" fontId="5" fillId="0" borderId="1" xfId="0" applyNumberFormat="1" applyFont="1" applyBorder="1" applyAlignment="1">
      <alignment horizontal="center"/>
    </xf>
    <xf numFmtId="177" fontId="5" fillId="0" borderId="19" xfId="0" applyNumberFormat="1" applyFont="1" applyBorder="1" applyAlignment="1">
      <alignment horizontal="center"/>
    </xf>
    <xf numFmtId="171" fontId="18" fillId="0" borderId="0" xfId="0" applyNumberFormat="1" applyFont="1" applyAlignment="1">
      <alignment horizontal="center"/>
    </xf>
    <xf numFmtId="2" fontId="5" fillId="0" borderId="0" xfId="0" applyNumberFormat="1" applyFont="1"/>
    <xf numFmtId="0" fontId="47" fillId="0" borderId="0" xfId="0" applyFont="1" applyAlignment="1"/>
    <xf numFmtId="0" fontId="31" fillId="0" borderId="0" xfId="0" applyFont="1" applyAlignment="1" applyProtection="1">
      <alignment horizontal="left"/>
    </xf>
    <xf numFmtId="0" fontId="3" fillId="0" borderId="20" xfId="0" applyFont="1" applyBorder="1" applyAlignment="1">
      <alignment horizontal="center"/>
    </xf>
    <xf numFmtId="168" fontId="14" fillId="0" borderId="0" xfId="0" applyNumberFormat="1" applyFont="1" applyAlignment="1">
      <alignment horizontal="right"/>
    </xf>
    <xf numFmtId="168" fontId="13" fillId="0" borderId="2" xfId="0" applyNumberFormat="1" applyFont="1" applyBorder="1"/>
    <xf numFmtId="168" fontId="13" fillId="0" borderId="5" xfId="0" applyNumberFormat="1" applyFont="1" applyBorder="1"/>
    <xf numFmtId="3" fontId="31" fillId="0" borderId="0" xfId="0" applyNumberFormat="1" applyFont="1" applyBorder="1" applyAlignment="1">
      <alignment horizontal="center"/>
    </xf>
    <xf numFmtId="0" fontId="0" fillId="0" borderId="9" xfId="0" applyBorder="1"/>
    <xf numFmtId="0" fontId="3" fillId="0" borderId="21" xfId="0" applyFont="1" applyBorder="1" applyAlignment="1">
      <alignment horizontal="center"/>
    </xf>
    <xf numFmtId="0" fontId="0" fillId="0" borderId="21"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0" fontId="13" fillId="0" borderId="22" xfId="0" applyFont="1" applyBorder="1" applyAlignment="1">
      <alignment horizontal="center"/>
    </xf>
    <xf numFmtId="3" fontId="9" fillId="0" borderId="20" xfId="0" applyNumberFormat="1" applyFont="1" applyBorder="1" applyAlignment="1">
      <alignment horizontal="center"/>
    </xf>
    <xf numFmtId="0" fontId="6" fillId="0" borderId="0" xfId="0" applyFont="1" applyAlignment="1">
      <alignment horizontal="center"/>
    </xf>
    <xf numFmtId="0" fontId="3" fillId="0" borderId="0" xfId="0" applyFont="1" applyAlignment="1">
      <alignment horizontal="center"/>
    </xf>
    <xf numFmtId="0" fontId="41" fillId="0" borderId="0" xfId="0" applyFont="1" applyAlignment="1">
      <alignment horizontal="center"/>
    </xf>
    <xf numFmtId="3" fontId="5" fillId="0" borderId="0" xfId="0" applyNumberFormat="1" applyFont="1" applyAlignment="1">
      <alignment horizontal="center"/>
    </xf>
    <xf numFmtId="180" fontId="5" fillId="0" borderId="0" xfId="2" applyNumberFormat="1" applyFont="1"/>
    <xf numFmtId="181" fontId="13" fillId="0" borderId="0" xfId="0" applyNumberFormat="1" applyFont="1"/>
    <xf numFmtId="0" fontId="5" fillId="0" borderId="0" xfId="0" applyFont="1" applyAlignment="1">
      <alignment horizontal="left"/>
    </xf>
    <xf numFmtId="171"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Alignment="1">
      <alignment horizontal="left"/>
    </xf>
    <xf numFmtId="180" fontId="0" fillId="0" borderId="0" xfId="0" applyNumberFormat="1"/>
    <xf numFmtId="0" fontId="42" fillId="0" borderId="0" xfId="0" applyFont="1" applyAlignment="1" applyProtection="1">
      <alignment horizontal="center" vertical="center"/>
    </xf>
    <xf numFmtId="0" fontId="3" fillId="0" borderId="0" xfId="0" applyFont="1" applyAlignment="1" applyProtection="1">
      <alignment horizontal="center" vertical="center"/>
    </xf>
    <xf numFmtId="0" fontId="5" fillId="0" borderId="0" xfId="0" applyFont="1" applyAlignment="1">
      <alignment horizontal="center"/>
    </xf>
    <xf numFmtId="168" fontId="5" fillId="0" borderId="0" xfId="0" applyNumberFormat="1" applyFont="1" applyAlignment="1">
      <alignment horizontal="center"/>
    </xf>
    <xf numFmtId="182" fontId="0" fillId="0" borderId="0" xfId="0" applyNumberFormat="1" applyAlignment="1">
      <alignment horizontal="center"/>
    </xf>
    <xf numFmtId="0" fontId="3" fillId="0" borderId="0" xfId="0" applyFont="1" applyAlignment="1">
      <alignment horizontal="center"/>
    </xf>
    <xf numFmtId="0" fontId="5" fillId="0" borderId="0" xfId="0" applyFont="1" applyAlignment="1">
      <alignment horizontal="center"/>
    </xf>
    <xf numFmtId="0" fontId="3" fillId="0" borderId="0" xfId="0" applyFont="1" applyBorder="1" applyAlignment="1">
      <alignment horizontal="center"/>
    </xf>
    <xf numFmtId="0" fontId="3" fillId="0" borderId="9" xfId="0" applyFont="1" applyBorder="1" applyAlignment="1">
      <alignment horizontal="center"/>
    </xf>
    <xf numFmtId="3" fontId="5" fillId="0" borderId="0" xfId="0" applyNumberFormat="1" applyFont="1" applyAlignment="1">
      <alignment horizontal="center"/>
    </xf>
    <xf numFmtId="167" fontId="5" fillId="0" borderId="9" xfId="0" applyNumberFormat="1" applyFont="1" applyBorder="1" applyAlignment="1">
      <alignment horizontal="center"/>
    </xf>
    <xf numFmtId="0" fontId="5" fillId="0" borderId="0" xfId="0" applyFont="1" applyAlignment="1">
      <alignment horizontal="left"/>
    </xf>
    <xf numFmtId="3" fontId="5" fillId="0" borderId="0" xfId="0" applyNumberFormat="1" applyFont="1" applyAlignment="1">
      <alignment horizontal="center" vertical="top"/>
    </xf>
    <xf numFmtId="0" fontId="62" fillId="0" borderId="1" xfId="0" applyFont="1" applyBorder="1" applyAlignment="1">
      <alignment horizontal="center" vertical="top"/>
    </xf>
    <xf numFmtId="0" fontId="62" fillId="0" borderId="0" xfId="0" applyFont="1" applyAlignment="1">
      <alignment horizontal="center" vertical="top"/>
    </xf>
    <xf numFmtId="3" fontId="64" fillId="0" borderId="0" xfId="0" applyNumberFormat="1" applyFont="1" applyAlignment="1">
      <alignment horizontal="center" vertical="top"/>
    </xf>
    <xf numFmtId="3" fontId="31" fillId="0" borderId="0" xfId="0" applyNumberFormat="1" applyFont="1" applyAlignment="1">
      <alignment horizontal="center" vertical="top"/>
    </xf>
    <xf numFmtId="3" fontId="9" fillId="0" borderId="3" xfId="0" applyNumberFormat="1" applyFont="1" applyBorder="1" applyAlignment="1">
      <alignment horizontal="center" vertical="top"/>
    </xf>
    <xf numFmtId="171" fontId="65" fillId="0" borderId="0" xfId="0" applyNumberFormat="1" applyFont="1" applyAlignment="1">
      <alignment horizontal="center"/>
    </xf>
    <xf numFmtId="0" fontId="63" fillId="0" borderId="0" xfId="0" applyFont="1" applyAlignment="1">
      <alignment horizontal="center" vertical="top"/>
    </xf>
    <xf numFmtId="0" fontId="0" fillId="0" borderId="1" xfId="0" applyFont="1" applyBorder="1" applyAlignment="1">
      <alignment horizontal="right" vertical="top"/>
    </xf>
    <xf numFmtId="0" fontId="0" fillId="0" borderId="0" xfId="0" applyFont="1" applyAlignment="1">
      <alignment horizontal="right" vertical="top"/>
    </xf>
    <xf numFmtId="176" fontId="5" fillId="0" borderId="0" xfId="0" applyNumberFormat="1" applyFont="1"/>
    <xf numFmtId="168" fontId="5" fillId="0" borderId="0" xfId="0" applyNumberFormat="1"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3" fontId="61" fillId="0" borderId="0" xfId="0" applyNumberFormat="1" applyFont="1"/>
    <xf numFmtId="3" fontId="61" fillId="0" borderId="0" xfId="0" quotePrefix="1" applyNumberFormat="1" applyFont="1" applyAlignment="1">
      <alignment horizontal="right" vertical="top"/>
    </xf>
    <xf numFmtId="168" fontId="5" fillId="0" borderId="0" xfId="0" applyNumberFormat="1"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5" fillId="0" borderId="0" xfId="0" applyFont="1" applyAlignment="1">
      <alignment horizontal="left"/>
    </xf>
    <xf numFmtId="0" fontId="3" fillId="0" borderId="0" xfId="0" applyFont="1" applyAlignment="1">
      <alignment horizontal="right" vertical="top"/>
    </xf>
    <xf numFmtId="0" fontId="0" fillId="0" borderId="1" xfId="0" applyFont="1" applyBorder="1"/>
    <xf numFmtId="168" fontId="66" fillId="0" borderId="2" xfId="0" applyNumberFormat="1" applyFont="1" applyBorder="1"/>
    <xf numFmtId="3" fontId="62" fillId="0" borderId="0" xfId="0" applyNumberFormat="1" applyFont="1"/>
    <xf numFmtId="3" fontId="0" fillId="0" borderId="0" xfId="0" applyNumberFormat="1" applyFont="1"/>
    <xf numFmtId="0" fontId="5" fillId="0" borderId="0" xfId="0" applyFont="1" applyAlignment="1"/>
    <xf numFmtId="0" fontId="5" fillId="0" borderId="0" xfId="0" applyFont="1" applyAlignment="1">
      <alignment horizontal="center"/>
    </xf>
    <xf numFmtId="0" fontId="3" fillId="0" borderId="1" xfId="0" applyFont="1" applyBorder="1" applyAlignment="1">
      <alignment horizontal="center"/>
    </xf>
    <xf numFmtId="0" fontId="3" fillId="0" borderId="3" xfId="0" applyFont="1" applyBorder="1"/>
    <xf numFmtId="3" fontId="3" fillId="0" borderId="3" xfId="0" applyNumberFormat="1" applyFont="1" applyBorder="1" applyAlignment="1">
      <alignment horizontal="right"/>
    </xf>
    <xf numFmtId="0" fontId="6" fillId="0" borderId="0" xfId="0" applyFont="1" applyAlignment="1">
      <alignment horizontal="center"/>
    </xf>
    <xf numFmtId="0" fontId="3" fillId="0" borderId="0" xfId="0" applyFont="1" applyAlignment="1">
      <alignment horizontal="center"/>
    </xf>
    <xf numFmtId="0" fontId="5" fillId="0" borderId="0" xfId="0" applyFont="1" applyAlignment="1">
      <alignment horizontal="left"/>
    </xf>
    <xf numFmtId="0" fontId="5" fillId="0" borderId="0" xfId="0" applyFont="1" applyAlignment="1">
      <alignment horizontal="left"/>
    </xf>
    <xf numFmtId="3" fontId="5" fillId="0" borderId="0" xfId="0" applyNumberFormat="1" applyFont="1" applyAlignment="1">
      <alignment horizontal="center"/>
    </xf>
    <xf numFmtId="0" fontId="31" fillId="0" borderId="0" xfId="0" applyFont="1" applyAlignment="1">
      <alignment horizontal="center"/>
    </xf>
    <xf numFmtId="0" fontId="0" fillId="0" borderId="0" xfId="0" applyFill="1" applyAlignment="1">
      <alignment horizontal="center"/>
    </xf>
    <xf numFmtId="3" fontId="5" fillId="0" borderId="23" xfId="0" applyNumberFormat="1" applyFont="1" applyBorder="1" applyAlignment="1"/>
    <xf numFmtId="3" fontId="5" fillId="2" borderId="13" xfId="0" applyNumberFormat="1" applyFont="1" applyFill="1" applyBorder="1" applyAlignment="1"/>
    <xf numFmtId="3" fontId="5" fillId="0" borderId="13" xfId="0" applyNumberFormat="1" applyFont="1" applyBorder="1" applyAlignment="1"/>
    <xf numFmtId="0" fontId="5" fillId="0" borderId="0" xfId="0" applyFont="1" applyAlignment="1">
      <alignment horizontal="left"/>
    </xf>
    <xf numFmtId="3" fontId="7" fillId="0" borderId="0" xfId="0" applyNumberFormat="1" applyFont="1" applyAlignment="1">
      <alignment horizontal="right"/>
    </xf>
    <xf numFmtId="10" fontId="5" fillId="0" borderId="0" xfId="0" applyNumberFormat="1" applyFont="1" applyAlignment="1">
      <alignment horizontal="right"/>
    </xf>
    <xf numFmtId="0" fontId="5" fillId="0" borderId="0" xfId="0" applyFont="1" applyAlignment="1">
      <alignment horizontal="right"/>
    </xf>
    <xf numFmtId="168" fontId="5" fillId="0" borderId="0" xfId="0" applyNumberFormat="1" applyFont="1" applyAlignment="1">
      <alignment horizontal="center"/>
    </xf>
    <xf numFmtId="3" fontId="5" fillId="0" borderId="0" xfId="0" applyNumberFormat="1" applyFont="1" applyAlignment="1">
      <alignment horizontal="center"/>
    </xf>
    <xf numFmtId="0" fontId="9" fillId="0" borderId="0" xfId="0" applyFont="1" applyAlignment="1">
      <alignment horizontal="left"/>
    </xf>
    <xf numFmtId="0" fontId="3" fillId="0" borderId="0" xfId="0" applyFont="1" applyAlignment="1">
      <alignment horizontal="left"/>
    </xf>
    <xf numFmtId="0" fontId="3" fillId="0" borderId="0" xfId="0" applyFont="1" applyAlignment="1">
      <alignment horizontal="center"/>
    </xf>
    <xf numFmtId="167" fontId="61" fillId="0" borderId="0" xfId="0" applyNumberFormat="1" applyFont="1" applyAlignment="1">
      <alignment horizontal="center"/>
    </xf>
    <xf numFmtId="167" fontId="5" fillId="0" borderId="0" xfId="0" applyNumberFormat="1" applyFont="1" applyAlignment="1">
      <alignment horizontal="center" vertical="center"/>
    </xf>
    <xf numFmtId="0" fontId="5" fillId="0" borderId="0" xfId="0" applyFont="1" applyAlignment="1">
      <alignment horizontal="center"/>
    </xf>
    <xf numFmtId="168" fontId="5" fillId="0" borderId="0" xfId="0" applyNumberFormat="1"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5" fillId="0" borderId="0" xfId="0" applyFont="1" applyAlignment="1">
      <alignment horizontal="left"/>
    </xf>
    <xf numFmtId="0" fontId="3" fillId="0" borderId="1" xfId="0" applyFont="1" applyBorder="1" applyAlignment="1">
      <alignment horizontal="center"/>
    </xf>
    <xf numFmtId="3" fontId="5" fillId="0" borderId="0" xfId="0" applyNumberFormat="1" applyFont="1" applyAlignment="1">
      <alignment horizontal="center"/>
    </xf>
    <xf numFmtId="0" fontId="5" fillId="0" borderId="0" xfId="0" applyFont="1" applyAlignment="1">
      <alignment horizontal="center"/>
    </xf>
    <xf numFmtId="0" fontId="31" fillId="0" borderId="0" xfId="0" applyFont="1" applyAlignment="1">
      <alignment horizontal="center"/>
    </xf>
    <xf numFmtId="0" fontId="8" fillId="0" borderId="0" xfId="0" applyFont="1" applyAlignment="1">
      <alignment horizontal="left" wrapText="1"/>
    </xf>
    <xf numFmtId="0" fontId="5" fillId="0" borderId="0" xfId="0" applyFont="1" applyAlignment="1">
      <alignment horizontal="left"/>
    </xf>
    <xf numFmtId="0" fontId="2" fillId="0" borderId="0" xfId="0" applyFont="1" applyAlignment="1">
      <alignment horizontal="left" wrapText="1"/>
    </xf>
    <xf numFmtId="0" fontId="5" fillId="0" borderId="0" xfId="0" applyFont="1" applyAlignment="1" applyProtection="1">
      <alignment horizontal="center"/>
    </xf>
    <xf numFmtId="168" fontId="2" fillId="0" borderId="0" xfId="0" applyNumberFormat="1" applyFont="1" applyAlignment="1">
      <alignment horizontal="right"/>
    </xf>
    <xf numFmtId="0" fontId="5" fillId="0" borderId="0" xfId="0" applyFont="1" applyAlignment="1">
      <alignment horizontal="left"/>
    </xf>
    <xf numFmtId="3" fontId="5" fillId="0" borderId="0" xfId="0" applyNumberFormat="1" applyFont="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9" fillId="0" borderId="0" xfId="0" applyFont="1" applyAlignment="1">
      <alignment horizontal="center"/>
    </xf>
    <xf numFmtId="0" fontId="37" fillId="0" borderId="0" xfId="0" applyFont="1" applyAlignment="1" applyProtection="1"/>
    <xf numFmtId="0" fontId="9" fillId="0" borderId="0" xfId="0" applyFont="1" applyAlignment="1" applyProtection="1">
      <alignment horizontal="center"/>
    </xf>
    <xf numFmtId="0" fontId="31" fillId="0" borderId="0" xfId="0" applyFont="1" applyAlignment="1">
      <alignment horizontal="left" wrapText="1"/>
    </xf>
    <xf numFmtId="0" fontId="31" fillId="0" borderId="0" xfId="0" applyFont="1" applyAlignment="1">
      <alignment horizontal="left" wrapText="1"/>
    </xf>
    <xf numFmtId="0" fontId="5" fillId="0" borderId="0" xfId="0" applyFont="1" applyAlignment="1"/>
    <xf numFmtId="0" fontId="6" fillId="0" borderId="0" xfId="0" applyFont="1" applyAlignment="1">
      <alignment horizontal="center"/>
    </xf>
    <xf numFmtId="0" fontId="3" fillId="0" borderId="0" xfId="0" applyFont="1" applyBorder="1" applyAlignment="1">
      <alignment horizontal="center"/>
    </xf>
    <xf numFmtId="0" fontId="3" fillId="0" borderId="0" xfId="0" applyFont="1" applyAlignment="1">
      <alignment horizontal="center"/>
    </xf>
    <xf numFmtId="17" fontId="3" fillId="0" borderId="0" xfId="0" applyNumberFormat="1" applyFont="1" applyBorder="1" applyAlignment="1">
      <alignment horizontal="center"/>
    </xf>
    <xf numFmtId="0" fontId="3" fillId="0" borderId="1" xfId="0" applyFont="1" applyBorder="1" applyAlignment="1">
      <alignment horizontal="center"/>
    </xf>
    <xf numFmtId="0" fontId="5" fillId="0" borderId="0" xfId="0" applyFont="1" applyAlignment="1">
      <alignment horizontal="left"/>
    </xf>
    <xf numFmtId="0" fontId="5" fillId="0" borderId="0" xfId="0" applyFont="1" applyAlignment="1"/>
    <xf numFmtId="0" fontId="9" fillId="0" borderId="0" xfId="0" applyFont="1" applyAlignment="1">
      <alignment horizontal="center"/>
    </xf>
    <xf numFmtId="0" fontId="3" fillId="0" borderId="0" xfId="0" applyFont="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0" fontId="13" fillId="0" borderId="0" xfId="0" applyFont="1" applyAlignment="1">
      <alignment horizontal="left"/>
    </xf>
    <xf numFmtId="0" fontId="3" fillId="0" borderId="0" xfId="0" applyFont="1" applyFill="1" applyAlignment="1">
      <alignment horizontal="center"/>
    </xf>
    <xf numFmtId="0" fontId="5" fillId="0" borderId="0" xfId="0" applyFont="1" applyAlignment="1"/>
    <xf numFmtId="171" fontId="24" fillId="0" borderId="0" xfId="0" applyNumberFormat="1" applyFont="1" applyAlignment="1">
      <alignment horizontal="center"/>
    </xf>
    <xf numFmtId="169" fontId="18" fillId="0" borderId="0" xfId="0" applyNumberFormat="1" applyFont="1" applyAlignment="1">
      <alignment horizontal="right"/>
    </xf>
    <xf numFmtId="168" fontId="5" fillId="0" borderId="0" xfId="0" applyNumberFormat="1" applyFont="1" applyBorder="1" applyAlignment="1">
      <alignment horizontal="right"/>
    </xf>
    <xf numFmtId="0" fontId="5" fillId="0" borderId="0" xfId="0" applyFont="1" applyAlignment="1">
      <alignment horizontal="center"/>
    </xf>
    <xf numFmtId="168" fontId="5" fillId="0" borderId="0" xfId="0" applyNumberFormat="1"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3" fillId="0" borderId="0" xfId="0" applyFont="1" applyFill="1"/>
    <xf numFmtId="0" fontId="3" fillId="0" borderId="0" xfId="0" applyFont="1" applyFill="1" applyAlignment="1"/>
    <xf numFmtId="3" fontId="3" fillId="0" borderId="0" xfId="0" applyNumberFormat="1" applyFont="1" applyFill="1" applyAlignment="1">
      <alignment horizontal="center"/>
    </xf>
    <xf numFmtId="169" fontId="5" fillId="0" borderId="0" xfId="0" applyNumberFormat="1" applyFont="1" applyFill="1" applyAlignment="1">
      <alignment horizontal="center"/>
    </xf>
    <xf numFmtId="167" fontId="13" fillId="0" borderId="0" xfId="0" applyNumberFormat="1" applyFont="1" applyFill="1" applyBorder="1" applyAlignment="1">
      <alignment horizontal="right"/>
    </xf>
    <xf numFmtId="167" fontId="28" fillId="0" borderId="0" xfId="0" applyNumberFormat="1" applyFont="1" applyFill="1" applyBorder="1" applyAlignment="1">
      <alignment horizontal="right"/>
    </xf>
    <xf numFmtId="167" fontId="9" fillId="0" borderId="0" xfId="0" applyNumberFormat="1" applyFont="1" applyFill="1" applyBorder="1" applyAlignment="1">
      <alignment horizontal="right"/>
    </xf>
    <xf numFmtId="167" fontId="2" fillId="0" borderId="0" xfId="0" applyNumberFormat="1" applyFont="1" applyFill="1" applyBorder="1" applyAlignment="1">
      <alignment horizontal="right"/>
    </xf>
    <xf numFmtId="167" fontId="28" fillId="0" borderId="0" xfId="0" applyNumberFormat="1" applyFont="1" applyAlignment="1">
      <alignment horizontal="right"/>
    </xf>
    <xf numFmtId="167" fontId="16" fillId="0" borderId="2" xfId="0" applyNumberFormat="1" applyFont="1" applyBorder="1" applyAlignment="1">
      <alignment horizontal="right"/>
    </xf>
    <xf numFmtId="167" fontId="16" fillId="0" borderId="0" xfId="0" applyNumberFormat="1" applyFont="1" applyBorder="1" applyAlignment="1">
      <alignment horizontal="right"/>
    </xf>
    <xf numFmtId="167" fontId="13" fillId="0" borderId="2" xfId="0" applyNumberFormat="1" applyFont="1" applyBorder="1" applyAlignment="1">
      <alignment horizontal="right"/>
    </xf>
    <xf numFmtId="167" fontId="5" fillId="0" borderId="0" xfId="0" applyNumberFormat="1" applyFont="1" applyBorder="1" applyAlignment="1">
      <alignment horizontal="right"/>
    </xf>
    <xf numFmtId="167" fontId="8" fillId="0" borderId="0" xfId="0" applyNumberFormat="1" applyFont="1" applyAlignment="1">
      <alignment horizontal="right"/>
    </xf>
    <xf numFmtId="167" fontId="9" fillId="0" borderId="5" xfId="0" applyNumberFormat="1" applyFont="1" applyBorder="1" applyAlignment="1">
      <alignment horizontal="right"/>
    </xf>
    <xf numFmtId="0" fontId="0" fillId="0" borderId="24" xfId="0" applyBorder="1"/>
    <xf numFmtId="0" fontId="0" fillId="0" borderId="8" xfId="0" applyBorder="1"/>
    <xf numFmtId="2" fontId="5" fillId="0" borderId="8" xfId="0" applyNumberFormat="1" applyFont="1" applyBorder="1" applyAlignment="1">
      <alignment horizontal="center"/>
    </xf>
    <xf numFmtId="2" fontId="9" fillId="0" borderId="8" xfId="0" applyNumberFormat="1" applyFont="1" applyBorder="1" applyAlignment="1">
      <alignment horizontal="center"/>
    </xf>
    <xf numFmtId="174" fontId="5" fillId="0" borderId="8" xfId="0" applyNumberFormat="1" applyFont="1" applyBorder="1" applyAlignment="1">
      <alignment horizontal="center"/>
    </xf>
    <xf numFmtId="174" fontId="9" fillId="0" borderId="8" xfId="0" applyNumberFormat="1" applyFont="1" applyBorder="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13" fillId="0" borderId="0" xfId="0" applyFont="1" applyAlignment="1">
      <alignment horizontal="left"/>
    </xf>
    <xf numFmtId="168" fontId="9" fillId="0" borderId="13" xfId="0" applyNumberFormat="1" applyFont="1" applyBorder="1"/>
    <xf numFmtId="3" fontId="5" fillId="0" borderId="0" xfId="0" applyNumberFormat="1" applyFont="1" applyAlignment="1">
      <alignment horizontal="center"/>
    </xf>
    <xf numFmtId="0" fontId="5" fillId="0" borderId="0" xfId="0" applyFont="1" applyAlignment="1">
      <alignment horizontal="center"/>
    </xf>
    <xf numFmtId="0" fontId="3" fillId="0" borderId="1" xfId="0" applyFont="1" applyBorder="1" applyAlignment="1">
      <alignment horizontal="center"/>
    </xf>
    <xf numFmtId="0" fontId="5" fillId="0" borderId="0" xfId="0" applyFont="1" applyAlignment="1">
      <alignment horizontal="center"/>
    </xf>
    <xf numFmtId="0" fontId="31" fillId="0" borderId="0" xfId="0" applyFont="1" applyAlignment="1">
      <alignment horizontal="center"/>
    </xf>
    <xf numFmtId="0" fontId="5" fillId="0" borderId="0" xfId="0" applyFont="1" applyAlignment="1">
      <alignment horizontal="left" wrapText="1"/>
    </xf>
    <xf numFmtId="0" fontId="9" fillId="0" borderId="0" xfId="0"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5" fillId="0" borderId="0" xfId="0" applyFont="1" applyAlignment="1"/>
    <xf numFmtId="0" fontId="3" fillId="0" borderId="0" xfId="0" applyFont="1" applyAlignment="1">
      <alignment horizontal="center"/>
    </xf>
    <xf numFmtId="0" fontId="3" fillId="0" borderId="0" xfId="0" applyFont="1" applyBorder="1" applyAlignment="1">
      <alignment horizontal="center"/>
    </xf>
    <xf numFmtId="0" fontId="31" fillId="0" borderId="0" xfId="0" applyFont="1" applyAlignment="1">
      <alignment horizontal="center"/>
    </xf>
    <xf numFmtId="0" fontId="3" fillId="0" borderId="1" xfId="0" applyFont="1" applyBorder="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5" fillId="0" borderId="0" xfId="0" applyFont="1" applyAlignment="1"/>
    <xf numFmtId="0" fontId="3" fillId="0" borderId="0" xfId="0" applyFont="1" applyAlignment="1">
      <alignment horizontal="center"/>
    </xf>
    <xf numFmtId="167" fontId="5" fillId="0" borderId="0" xfId="0" quotePrefix="1" applyNumberFormat="1" applyFont="1" applyAlignment="1" applyProtection="1">
      <alignment horizontal="center"/>
    </xf>
    <xf numFmtId="4" fontId="5" fillId="0" borderId="0" xfId="0" applyNumberFormat="1" applyFont="1" applyBorder="1" applyAlignment="1">
      <alignment horizontal="center"/>
    </xf>
    <xf numFmtId="0" fontId="5" fillId="0" borderId="0" xfId="0" applyFont="1" applyBorder="1" applyAlignment="1">
      <alignment horizontal="center"/>
    </xf>
    <xf numFmtId="3" fontId="7" fillId="0" borderId="6" xfId="0" applyNumberFormat="1" applyFont="1" applyBorder="1" applyAlignment="1">
      <alignment horizontal="center"/>
    </xf>
    <xf numFmtId="3" fontId="7" fillId="0" borderId="0" xfId="0" applyNumberFormat="1" applyFont="1" applyBorder="1" applyAlignment="1">
      <alignment horizontal="center"/>
    </xf>
    <xf numFmtId="3" fontId="7" fillId="0" borderId="9" xfId="0" applyNumberFormat="1" applyFont="1" applyBorder="1" applyAlignment="1">
      <alignment horizontal="center"/>
    </xf>
    <xf numFmtId="179" fontId="7" fillId="0" borderId="8" xfId="0" applyNumberFormat="1" applyFont="1" applyBorder="1" applyAlignment="1">
      <alignment horizontal="left"/>
    </xf>
    <xf numFmtId="0" fontId="8" fillId="0" borderId="2" xfId="0" applyFont="1" applyBorder="1"/>
    <xf numFmtId="0" fontId="8" fillId="0" borderId="12" xfId="0" applyFont="1" applyBorder="1"/>
    <xf numFmtId="0" fontId="7" fillId="0" borderId="8" xfId="0" applyFont="1" applyBorder="1" applyAlignment="1">
      <alignment horizontal="left"/>
    </xf>
    <xf numFmtId="0" fontId="7" fillId="0" borderId="8" xfId="0" applyFont="1" applyBorder="1" applyAlignment="1"/>
    <xf numFmtId="3" fontId="7" fillId="0" borderId="8" xfId="0" applyNumberFormat="1" applyFont="1" applyBorder="1" applyAlignment="1"/>
    <xf numFmtId="3" fontId="7" fillId="0" borderId="12" xfId="0" applyNumberFormat="1" applyFont="1" applyBorder="1" applyAlignment="1">
      <alignment horizontal="center"/>
    </xf>
    <xf numFmtId="3" fontId="7" fillId="0" borderId="11" xfId="0" applyNumberFormat="1" applyFont="1" applyBorder="1" applyAlignment="1">
      <alignment horizontal="center"/>
    </xf>
    <xf numFmtId="0" fontId="3" fillId="0" borderId="25" xfId="0" applyFont="1" applyBorder="1" applyAlignment="1">
      <alignment horizontal="left"/>
    </xf>
    <xf numFmtId="0" fontId="3" fillId="0" borderId="8" xfId="0" applyFont="1" applyBorder="1" applyAlignment="1">
      <alignment horizontal="left"/>
    </xf>
    <xf numFmtId="0" fontId="8" fillId="0" borderId="24" xfId="0" applyFont="1" applyBorder="1" applyAlignment="1">
      <alignment horizontal="left"/>
    </xf>
    <xf numFmtId="0" fontId="8" fillId="0" borderId="8" xfId="0" applyFont="1" applyBorder="1"/>
    <xf numFmtId="0" fontId="18" fillId="0" borderId="8" xfId="0" applyFont="1" applyBorder="1"/>
    <xf numFmtId="0" fontId="7" fillId="0" borderId="8" xfId="0" applyFont="1" applyBorder="1"/>
    <xf numFmtId="0" fontId="7" fillId="0" borderId="8" xfId="0" applyNumberFormat="1" applyFont="1" applyBorder="1" applyAlignment="1"/>
    <xf numFmtId="0" fontId="8" fillId="0" borderId="14" xfId="0" applyFont="1" applyBorder="1" applyAlignment="1">
      <alignment horizontal="left"/>
    </xf>
    <xf numFmtId="0" fontId="18" fillId="0" borderId="0" xfId="0" quotePrefix="1" applyNumberFormat="1" applyFont="1" applyBorder="1" applyAlignment="1">
      <alignment horizontal="left" wrapText="1"/>
    </xf>
    <xf numFmtId="168" fontId="5" fillId="0" borderId="0" xfId="0" applyNumberFormat="1" applyFont="1" applyAlignment="1">
      <alignment horizontal="center"/>
    </xf>
    <xf numFmtId="3" fontId="5" fillId="0" borderId="0" xfId="0" applyNumberFormat="1" applyFont="1" applyAlignment="1">
      <alignment horizontal="center"/>
    </xf>
    <xf numFmtId="0" fontId="3" fillId="0" borderId="0" xfId="0" applyFont="1" applyAlignment="1">
      <alignment horizontal="center"/>
    </xf>
    <xf numFmtId="0" fontId="4" fillId="0" borderId="0" xfId="0" applyFont="1" applyAlignment="1"/>
    <xf numFmtId="0" fontId="18" fillId="0" borderId="0" xfId="0" applyNumberFormat="1" applyFont="1" applyBorder="1" applyAlignment="1">
      <alignment horizontal="left" wrapText="1"/>
    </xf>
    <xf numFmtId="0" fontId="5" fillId="0" borderId="0" xfId="0" applyNumberFormat="1" applyFont="1" applyBorder="1" applyAlignment="1">
      <alignment horizontal="left" wrapText="1"/>
    </xf>
    <xf numFmtId="167" fontId="5" fillId="0" borderId="0" xfId="0" quotePrefix="1" applyNumberFormat="1" applyFont="1" applyAlignment="1">
      <alignment horizontal="right"/>
    </xf>
    <xf numFmtId="0" fontId="5" fillId="0" borderId="0" xfId="0" applyFont="1" applyAlignment="1">
      <alignment horizontal="center"/>
    </xf>
    <xf numFmtId="0" fontId="9" fillId="0" borderId="0" xfId="0" applyFont="1" applyAlignment="1">
      <alignment horizontal="center"/>
    </xf>
    <xf numFmtId="168"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3" fontId="5" fillId="0" borderId="0" xfId="0" applyNumberFormat="1" applyFont="1" applyAlignment="1">
      <alignment horizontal="center"/>
    </xf>
    <xf numFmtId="0" fontId="9" fillId="0" borderId="0" xfId="0" applyFont="1" applyAlignment="1">
      <alignment horizontal="left"/>
    </xf>
    <xf numFmtId="0" fontId="5" fillId="0" borderId="0" xfId="0" applyFont="1" applyAlignment="1">
      <alignment horizontal="left"/>
    </xf>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31" fillId="0" borderId="0" xfId="0" applyFont="1" applyAlignment="1">
      <alignment horizontal="left"/>
    </xf>
    <xf numFmtId="0" fontId="3" fillId="0" borderId="0" xfId="0" applyFont="1" applyAlignment="1">
      <alignment horizontal="left"/>
    </xf>
    <xf numFmtId="0" fontId="0" fillId="0" borderId="1" xfId="0" applyBorder="1" applyAlignment="1">
      <alignment horizontal="left"/>
    </xf>
    <xf numFmtId="171" fontId="13" fillId="0" borderId="0" xfId="0" applyNumberFormat="1" applyFont="1" applyBorder="1" applyAlignment="1">
      <alignment horizontal="center"/>
    </xf>
    <xf numFmtId="0" fontId="0" fillId="0" borderId="24" xfId="0" applyBorder="1" applyAlignment="1">
      <alignment horizontal="center"/>
    </xf>
    <xf numFmtId="0" fontId="0" fillId="0" borderId="8" xfId="0" applyBorder="1" applyAlignment="1">
      <alignment horizontal="center"/>
    </xf>
    <xf numFmtId="168" fontId="5" fillId="0" borderId="8" xfId="0" applyNumberFormat="1" applyFont="1" applyFill="1" applyBorder="1" applyAlignment="1">
      <alignment horizontal="center"/>
    </xf>
    <xf numFmtId="168" fontId="5" fillId="0" borderId="14" xfId="0" applyNumberFormat="1" applyFont="1" applyFill="1" applyBorder="1" applyAlignment="1">
      <alignment horizontal="center"/>
    </xf>
    <xf numFmtId="168" fontId="9" fillId="0" borderId="8" xfId="0" applyNumberFormat="1" applyFont="1" applyFill="1" applyBorder="1" applyAlignment="1">
      <alignment horizontal="center"/>
    </xf>
    <xf numFmtId="167" fontId="13" fillId="0" borderId="8" xfId="0" applyNumberFormat="1" applyFont="1" applyFill="1" applyBorder="1" applyAlignment="1">
      <alignment horizontal="center"/>
    </xf>
    <xf numFmtId="0" fontId="0" fillId="0" borderId="26" xfId="0" applyBorder="1" applyAlignment="1">
      <alignment horizontal="center"/>
    </xf>
    <xf numFmtId="168" fontId="5" fillId="0" borderId="8" xfId="0" applyNumberFormat="1" applyFont="1" applyBorder="1" applyAlignment="1">
      <alignment horizontal="center"/>
    </xf>
    <xf numFmtId="168" fontId="5" fillId="0" borderId="14" xfId="0" applyNumberFormat="1" applyFont="1" applyBorder="1" applyAlignment="1">
      <alignment horizontal="center"/>
    </xf>
    <xf numFmtId="168" fontId="9" fillId="0" borderId="25" xfId="0" applyNumberFormat="1" applyFont="1" applyBorder="1" applyAlignment="1">
      <alignment horizontal="center"/>
    </xf>
    <xf numFmtId="168" fontId="9" fillId="0" borderId="8" xfId="0" applyNumberFormat="1" applyFont="1" applyBorder="1" applyAlignment="1">
      <alignment horizontal="center"/>
    </xf>
    <xf numFmtId="168" fontId="13" fillId="0" borderId="8" xfId="0" applyNumberFormat="1" applyFont="1" applyBorder="1" applyAlignment="1">
      <alignment horizontal="center"/>
    </xf>
    <xf numFmtId="3" fontId="5" fillId="0" borderId="8" xfId="0" applyNumberFormat="1" applyFont="1" applyFill="1" applyBorder="1" applyAlignment="1">
      <alignment horizontal="center"/>
    </xf>
    <xf numFmtId="3" fontId="9" fillId="0" borderId="8" xfId="0" applyNumberFormat="1" applyFont="1" applyFill="1" applyBorder="1" applyAlignment="1">
      <alignment horizontal="center"/>
    </xf>
    <xf numFmtId="3" fontId="9" fillId="0" borderId="25" xfId="0" applyNumberFormat="1" applyFont="1" applyFill="1" applyBorder="1" applyAlignment="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0" fontId="5" fillId="0" borderId="0" xfId="0" applyFont="1" applyAlignment="1">
      <alignment horizontal="center"/>
    </xf>
    <xf numFmtId="0" fontId="31" fillId="0" borderId="0" xfId="0" applyFont="1" applyAlignment="1">
      <alignment horizontal="center"/>
    </xf>
    <xf numFmtId="3" fontId="5" fillId="0" borderId="0" xfId="0" applyNumberFormat="1" applyFont="1" applyAlignment="1">
      <alignment horizontal="center"/>
    </xf>
    <xf numFmtId="171" fontId="13" fillId="0" borderId="0" xfId="6" applyNumberFormat="1" applyFont="1" applyBorder="1" applyAlignment="1">
      <alignment horizontal="left"/>
    </xf>
    <xf numFmtId="0" fontId="5" fillId="0" borderId="0" xfId="0" applyFont="1" applyAlignment="1">
      <alignment horizontal="left"/>
    </xf>
    <xf numFmtId="0" fontId="5" fillId="0" borderId="0" xfId="0" applyFont="1" applyAlignment="1">
      <alignment horizontal="left"/>
    </xf>
    <xf numFmtId="0" fontId="5" fillId="0" borderId="0" xfId="0" applyFont="1" applyAlignment="1">
      <alignment horizontal="center"/>
    </xf>
    <xf numFmtId="3" fontId="5" fillId="0" borderId="0" xfId="0" applyNumberFormat="1" applyFont="1" applyAlignment="1">
      <alignment horizontal="center"/>
    </xf>
    <xf numFmtId="0" fontId="0" fillId="0" borderId="1" xfId="0" applyBorder="1" applyAlignment="1">
      <alignment horizontal="left"/>
    </xf>
    <xf numFmtId="0" fontId="5" fillId="0" borderId="0" xfId="0" applyFont="1" applyAlignment="1">
      <alignment horizontal="left"/>
    </xf>
    <xf numFmtId="3" fontId="5" fillId="0" borderId="0" xfId="0" applyNumberFormat="1" applyFont="1" applyAlignment="1">
      <alignment horizontal="center"/>
    </xf>
    <xf numFmtId="0" fontId="15" fillId="0" borderId="0" xfId="0" applyFont="1" applyAlignment="1">
      <alignment horizontal="center"/>
    </xf>
    <xf numFmtId="0" fontId="5" fillId="0" borderId="0" xfId="0" applyFont="1" applyAlignment="1">
      <alignment horizontal="center"/>
    </xf>
    <xf numFmtId="0" fontId="9" fillId="0" borderId="0" xfId="0" applyFont="1" applyAlignment="1">
      <alignment horizontal="center"/>
    </xf>
    <xf numFmtId="0" fontId="5" fillId="0" borderId="19" xfId="0" applyFont="1" applyBorder="1"/>
    <xf numFmtId="0" fontId="9" fillId="0" borderId="19" xfId="0" applyFont="1" applyBorder="1" applyAlignment="1">
      <alignment horizontal="center"/>
    </xf>
    <xf numFmtId="16" fontId="9" fillId="0" borderId="0" xfId="0" quotePrefix="1" applyNumberFormat="1" applyFont="1" applyAlignment="1">
      <alignment horizontal="center"/>
    </xf>
    <xf numFmtId="0" fontId="9" fillId="0" borderId="0" xfId="0" quotePrefix="1" applyFont="1" applyAlignment="1">
      <alignment horizontal="center"/>
    </xf>
    <xf numFmtId="17" fontId="9" fillId="0" borderId="0" xfId="0" quotePrefix="1" applyNumberFormat="1" applyFont="1" applyAlignment="1">
      <alignment horizontal="center"/>
    </xf>
    <xf numFmtId="0" fontId="5" fillId="0" borderId="19" xfId="0" applyFont="1" applyBorder="1" applyAlignment="1">
      <alignment horizontal="center"/>
    </xf>
    <xf numFmtId="0" fontId="9" fillId="0" borderId="19" xfId="0" applyFont="1" applyBorder="1"/>
    <xf numFmtId="16" fontId="9" fillId="0" borderId="19" xfId="0" quotePrefix="1" applyNumberFormat="1" applyFont="1" applyBorder="1" applyAlignment="1">
      <alignment horizontal="center"/>
    </xf>
    <xf numFmtId="0" fontId="9" fillId="0" borderId="19" xfId="0" quotePrefix="1" applyFont="1" applyBorder="1" applyAlignment="1">
      <alignment horizontal="center"/>
    </xf>
    <xf numFmtId="17" fontId="9" fillId="0" borderId="19" xfId="0" quotePrefix="1" applyNumberFormat="1" applyFont="1" applyBorder="1" applyAlignment="1">
      <alignment horizontal="center"/>
    </xf>
    <xf numFmtId="0" fontId="13" fillId="0" borderId="0" xfId="0" applyFont="1" applyAlignment="1">
      <alignment horizontal="left"/>
    </xf>
    <xf numFmtId="0" fontId="3" fillId="0" borderId="0" xfId="0" applyFont="1" applyFill="1" applyAlignment="1">
      <alignment horizontal="center"/>
    </xf>
    <xf numFmtId="3" fontId="9" fillId="0" borderId="19" xfId="0" applyNumberFormat="1" applyFont="1" applyBorder="1"/>
    <xf numFmtId="0" fontId="18" fillId="0" borderId="0" xfId="0" applyFont="1" applyBorder="1" applyAlignment="1">
      <alignment horizontal="right"/>
    </xf>
    <xf numFmtId="168" fontId="18" fillId="0" borderId="0" xfId="0" applyNumberFormat="1" applyFont="1" applyBorder="1"/>
    <xf numFmtId="0" fontId="18" fillId="0" borderId="5" xfId="0" applyFont="1" applyBorder="1" applyAlignment="1">
      <alignment horizontal="right"/>
    </xf>
    <xf numFmtId="168" fontId="18" fillId="0" borderId="5" xfId="0" applyNumberFormat="1" applyFont="1" applyBorder="1"/>
    <xf numFmtId="0" fontId="0" fillId="0" borderId="1" xfId="0" applyFill="1" applyBorder="1" applyAlignment="1">
      <alignment horizontal="center"/>
    </xf>
    <xf numFmtId="0" fontId="5" fillId="0" borderId="0" xfId="0" applyFont="1" applyFill="1" applyAlignment="1">
      <alignment horizontal="center"/>
    </xf>
    <xf numFmtId="0" fontId="5" fillId="0" borderId="0" xfId="0" applyFont="1" applyFill="1" applyAlignment="1">
      <alignment horizontal="center"/>
    </xf>
    <xf numFmtId="0" fontId="18" fillId="0" borderId="0" xfId="0" applyFont="1" applyAlignment="1">
      <alignment horizontal="right"/>
    </xf>
    <xf numFmtId="3" fontId="5" fillId="0" borderId="0" xfId="0" applyNumberFormat="1" applyFont="1" applyAlignment="1">
      <alignment horizontal="center"/>
    </xf>
    <xf numFmtId="0" fontId="6" fillId="0" borderId="0" xfId="0" applyFont="1" applyAlignment="1">
      <alignment horizontal="center"/>
    </xf>
    <xf numFmtId="0" fontId="9" fillId="0" borderId="0" xfId="0" applyFont="1" applyAlignment="1">
      <alignment horizontal="left"/>
    </xf>
    <xf numFmtId="0" fontId="0" fillId="0" borderId="19" xfId="0" applyBorder="1"/>
    <xf numFmtId="3" fontId="7" fillId="0" borderId="0" xfId="0" applyNumberFormat="1" applyFont="1"/>
    <xf numFmtId="0" fontId="9" fillId="0" borderId="0" xfId="0" applyFont="1" applyAlignment="1">
      <alignment horizontal="center"/>
    </xf>
    <xf numFmtId="3" fontId="5" fillId="0" borderId="0" xfId="0" applyNumberFormat="1" applyFont="1" applyAlignment="1">
      <alignment vertical="top"/>
    </xf>
    <xf numFmtId="3" fontId="5" fillId="0" borderId="0" xfId="0" applyNumberFormat="1" applyFont="1" applyAlignment="1">
      <alignment horizontal="center"/>
    </xf>
    <xf numFmtId="0" fontId="3" fillId="0" borderId="0" xfId="0" applyFont="1" applyAlignment="1">
      <alignment horizontal="center"/>
    </xf>
    <xf numFmtId="0" fontId="5" fillId="0" borderId="0" xfId="0" applyFont="1" applyAlignment="1">
      <alignment horizontal="left"/>
    </xf>
    <xf numFmtId="0" fontId="3" fillId="0" borderId="1" xfId="0" applyFont="1" applyBorder="1" applyAlignment="1">
      <alignment horizontal="center"/>
    </xf>
    <xf numFmtId="0" fontId="5" fillId="0" borderId="0" xfId="0" applyFont="1" applyAlignment="1">
      <alignment horizontal="left"/>
    </xf>
    <xf numFmtId="0" fontId="5" fillId="0" borderId="0" xfId="0" applyFont="1" applyAlignment="1">
      <alignment horizontal="center"/>
    </xf>
    <xf numFmtId="3" fontId="5" fillId="0" borderId="0" xfId="0" applyNumberFormat="1" applyFont="1" applyAlignment="1">
      <alignment horizontal="center"/>
    </xf>
    <xf numFmtId="0" fontId="6" fillId="0" borderId="0" xfId="0" applyFont="1" applyAlignment="1">
      <alignment horizontal="center"/>
    </xf>
    <xf numFmtId="0" fontId="3" fillId="0" borderId="0" xfId="0" applyFont="1" applyAlignment="1">
      <alignment horizontal="center"/>
    </xf>
    <xf numFmtId="0" fontId="6" fillId="0" borderId="0" xfId="0" applyFont="1" applyFill="1" applyAlignment="1">
      <alignment horizontal="center"/>
    </xf>
    <xf numFmtId="0" fontId="3" fillId="0" borderId="0" xfId="0" applyFont="1" applyBorder="1" applyAlignment="1">
      <alignment horizontal="center"/>
    </xf>
    <xf numFmtId="0" fontId="41" fillId="0" borderId="0" xfId="0" applyFont="1" applyAlignment="1">
      <alignment horizontal="center"/>
    </xf>
    <xf numFmtId="0" fontId="6" fillId="3" borderId="0" xfId="0" applyFont="1" applyFill="1" applyAlignment="1">
      <alignment horizontal="center"/>
    </xf>
    <xf numFmtId="0" fontId="3" fillId="0" borderId="9" xfId="0" applyFont="1" applyBorder="1" applyAlignment="1">
      <alignment horizontal="center"/>
    </xf>
    <xf numFmtId="0" fontId="3" fillId="0" borderId="6" xfId="0" applyFont="1" applyBorder="1" applyAlignment="1">
      <alignment horizontal="center"/>
    </xf>
    <xf numFmtId="0" fontId="41" fillId="0" borderId="0" xfId="0" applyFont="1" applyAlignment="1"/>
    <xf numFmtId="0" fontId="0" fillId="0" borderId="7" xfId="0" applyBorder="1"/>
    <xf numFmtId="0" fontId="0" fillId="0" borderId="10" xfId="0" applyBorder="1"/>
    <xf numFmtId="167" fontId="31" fillId="0" borderId="6" xfId="0" applyNumberFormat="1" applyFont="1" applyBorder="1" applyAlignment="1">
      <alignment horizontal="center"/>
    </xf>
    <xf numFmtId="167" fontId="31" fillId="0" borderId="9" xfId="0" applyNumberFormat="1" applyFont="1" applyBorder="1" applyAlignment="1">
      <alignment horizontal="center"/>
    </xf>
    <xf numFmtId="167" fontId="5" fillId="0" borderId="6" xfId="0" applyNumberFormat="1" applyFont="1" applyBorder="1" applyAlignment="1">
      <alignment horizontal="center"/>
    </xf>
    <xf numFmtId="0" fontId="3" fillId="0" borderId="0" xfId="0" applyFont="1" applyAlignment="1">
      <alignment horizontal="center"/>
    </xf>
    <xf numFmtId="6" fontId="3"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6" fillId="0" borderId="0" xfId="0" applyFont="1" applyAlignment="1">
      <alignment horizontal="center"/>
    </xf>
    <xf numFmtId="0" fontId="5" fillId="0" borderId="0" xfId="0" applyFont="1" applyAlignment="1">
      <alignment horizontal="right"/>
    </xf>
    <xf numFmtId="0" fontId="3" fillId="0" borderId="0" xfId="0" applyFont="1" applyBorder="1" applyAlignment="1">
      <alignment horizontal="center"/>
    </xf>
    <xf numFmtId="0" fontId="3" fillId="0" borderId="0" xfId="0" applyFont="1" applyAlignment="1">
      <alignment horizontal="center"/>
    </xf>
    <xf numFmtId="0" fontId="5" fillId="0" borderId="0" xfId="0" applyFont="1" applyAlignment="1">
      <alignment horizontal="left"/>
    </xf>
    <xf numFmtId="0" fontId="31" fillId="0" borderId="0" xfId="0" applyFont="1" applyAlignment="1">
      <alignment horizontal="left"/>
    </xf>
    <xf numFmtId="0" fontId="3" fillId="0" borderId="1" xfId="0" applyFont="1" applyBorder="1" applyAlignment="1">
      <alignment horizontal="center"/>
    </xf>
    <xf numFmtId="0" fontId="9" fillId="0" borderId="0" xfId="0" applyFont="1" applyAlignment="1">
      <alignment horizontal="center"/>
    </xf>
    <xf numFmtId="0" fontId="5" fillId="0" borderId="0" xfId="0" applyFont="1" applyAlignment="1">
      <alignment horizontal="center"/>
    </xf>
    <xf numFmtId="0" fontId="31"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168" fontId="0" fillId="0" borderId="0" xfId="0" applyNumberFormat="1" applyAlignment="1">
      <alignment horizontal="left"/>
    </xf>
    <xf numFmtId="0" fontId="5" fillId="0" borderId="0" xfId="0" applyFont="1" applyAlignment="1">
      <alignment horizontal="left"/>
    </xf>
    <xf numFmtId="3" fontId="5" fillId="0" borderId="0" xfId="0" applyNumberFormat="1" applyFont="1" applyAlignment="1">
      <alignment horizontal="center"/>
    </xf>
    <xf numFmtId="3" fontId="7" fillId="0" borderId="0" xfId="0" applyNumberFormat="1" applyFont="1" applyBorder="1" applyAlignment="1">
      <alignment horizontal="right"/>
    </xf>
    <xf numFmtId="3" fontId="18" fillId="0" borderId="0" xfId="0" applyNumberFormat="1" applyFont="1" applyBorder="1" applyAlignment="1">
      <alignment horizontal="right"/>
    </xf>
    <xf numFmtId="3" fontId="31" fillId="0" borderId="15" xfId="0" applyNumberFormat="1" applyFont="1" applyBorder="1" applyAlignment="1">
      <alignment horizontal="center"/>
    </xf>
    <xf numFmtId="0" fontId="5" fillId="0" borderId="13" xfId="0" applyFont="1" applyBorder="1" applyAlignment="1">
      <alignment horizontal="right"/>
    </xf>
    <xf numFmtId="3" fontId="31" fillId="0" borderId="13" xfId="0" applyNumberFormat="1" applyFont="1" applyBorder="1" applyAlignment="1">
      <alignment horizontal="center"/>
    </xf>
    <xf numFmtId="0" fontId="31" fillId="0" borderId="13" xfId="0" applyFont="1" applyBorder="1" applyAlignment="1">
      <alignment horizontal="center"/>
    </xf>
    <xf numFmtId="3" fontId="31" fillId="0" borderId="27" xfId="0" applyNumberFormat="1"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3" fillId="0" borderId="30" xfId="0" applyFont="1" applyBorder="1" applyAlignment="1">
      <alignment horizontal="center"/>
    </xf>
    <xf numFmtId="0" fontId="3" fillId="0" borderId="31" xfId="0" applyFont="1" applyBorder="1" applyAlignment="1">
      <alignment horizontal="center"/>
    </xf>
    <xf numFmtId="169" fontId="31" fillId="0" borderId="0" xfId="0" applyNumberFormat="1" applyFont="1" applyBorder="1" applyAlignment="1">
      <alignment horizontal="center"/>
    </xf>
    <xf numFmtId="169" fontId="31" fillId="0" borderId="15" xfId="0" applyNumberFormat="1" applyFont="1" applyBorder="1" applyAlignment="1">
      <alignment horizontal="center"/>
    </xf>
    <xf numFmtId="170" fontId="31" fillId="0" borderId="0" xfId="0" applyNumberFormat="1" applyFont="1" applyAlignment="1">
      <alignment horizontal="center"/>
    </xf>
    <xf numFmtId="0" fontId="5" fillId="0" borderId="0" xfId="0" applyFont="1" applyAlignment="1">
      <alignment horizontal="center"/>
    </xf>
    <xf numFmtId="0" fontId="5" fillId="0" borderId="0" xfId="0" applyFont="1" applyFill="1" applyAlignment="1">
      <alignment horizontal="center"/>
    </xf>
    <xf numFmtId="1" fontId="0" fillId="0" borderId="0" xfId="6" applyNumberFormat="1" applyFont="1"/>
    <xf numFmtId="0" fontId="6" fillId="0" borderId="0" xfId="0" applyFont="1" applyAlignment="1">
      <alignment horizontal="center"/>
    </xf>
    <xf numFmtId="0" fontId="3" fillId="0" borderId="0" xfId="0" applyFont="1" applyAlignment="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41" fillId="0" borderId="0" xfId="0" applyFont="1" applyAlignment="1">
      <alignment horizontal="center"/>
    </xf>
    <xf numFmtId="0" fontId="3" fillId="0" borderId="6" xfId="0" applyFont="1" applyBorder="1" applyAlignment="1">
      <alignment horizontal="center"/>
    </xf>
    <xf numFmtId="0" fontId="3" fillId="0" borderId="9" xfId="0" applyFont="1" applyBorder="1" applyAlignment="1">
      <alignment horizontal="center"/>
    </xf>
    <xf numFmtId="0" fontId="18" fillId="0" borderId="0" xfId="0" applyFont="1" applyAlignment="1">
      <alignment horizontal="right"/>
    </xf>
    <xf numFmtId="3" fontId="5" fillId="0" borderId="0" xfId="0" applyNumberFormat="1" applyFont="1" applyAlignment="1">
      <alignment horizontal="center"/>
    </xf>
    <xf numFmtId="0" fontId="2" fillId="0" borderId="0" xfId="7"/>
    <xf numFmtId="0" fontId="5" fillId="0" borderId="0" xfId="7" applyFont="1"/>
    <xf numFmtId="3" fontId="5" fillId="0" borderId="0" xfId="7" quotePrefix="1" applyNumberFormat="1" applyFont="1" applyAlignment="1">
      <alignment horizontal="right"/>
    </xf>
    <xf numFmtId="0" fontId="5" fillId="0" borderId="0" xfId="7" applyFont="1" applyAlignment="1">
      <alignment horizontal="left"/>
    </xf>
    <xf numFmtId="3" fontId="2" fillId="0" borderId="0" xfId="7" applyNumberFormat="1"/>
    <xf numFmtId="3" fontId="5" fillId="0" borderId="0" xfId="7" applyNumberFormat="1" applyFont="1" applyAlignment="1">
      <alignment horizontal="right"/>
    </xf>
    <xf numFmtId="0" fontId="13" fillId="0" borderId="0" xfId="7" applyFont="1"/>
    <xf numFmtId="167" fontId="13" fillId="0" borderId="0" xfId="7" applyNumberFormat="1" applyFont="1" applyFill="1"/>
    <xf numFmtId="0" fontId="13" fillId="0" borderId="0" xfId="7" applyFont="1" applyFill="1"/>
    <xf numFmtId="3" fontId="5" fillId="0" borderId="0" xfId="7" applyNumberFormat="1" applyFont="1" applyFill="1" applyAlignment="1">
      <alignment horizontal="right"/>
    </xf>
    <xf numFmtId="0" fontId="5" fillId="0" borderId="0" xfId="7" applyFont="1" applyFill="1" applyAlignment="1">
      <alignment horizontal="center"/>
    </xf>
    <xf numFmtId="0" fontId="3" fillId="0" borderId="0" xfId="7" applyFont="1" applyFill="1" applyAlignment="1">
      <alignment horizontal="right"/>
    </xf>
    <xf numFmtId="0" fontId="58" fillId="0" borderId="0" xfId="7" applyFont="1" applyAlignment="1">
      <alignment horizontal="center"/>
    </xf>
    <xf numFmtId="0" fontId="2" fillId="0" borderId="0" xfId="7" applyFill="1"/>
    <xf numFmtId="4" fontId="9" fillId="0" borderId="0" xfId="7" applyNumberFormat="1" applyFont="1" applyAlignment="1">
      <alignment horizontal="right"/>
    </xf>
    <xf numFmtId="0" fontId="9" fillId="0" borderId="0" xfId="7" applyFont="1"/>
    <xf numFmtId="0" fontId="5" fillId="0" borderId="0" xfId="7" applyFont="1" applyAlignment="1">
      <alignment horizontal="center"/>
    </xf>
    <xf numFmtId="3" fontId="3" fillId="0" borderId="1" xfId="7" applyNumberFormat="1" applyFont="1" applyBorder="1" applyAlignment="1">
      <alignment horizontal="right"/>
    </xf>
    <xf numFmtId="3" fontId="3" fillId="0" borderId="1" xfId="7" applyNumberFormat="1" applyFont="1" applyBorder="1" applyAlignment="1">
      <alignment horizontal="center"/>
    </xf>
    <xf numFmtId="4" fontId="5" fillId="0" borderId="0" xfId="7" applyNumberFormat="1" applyFont="1" applyAlignment="1">
      <alignment horizontal="right"/>
    </xf>
    <xf numFmtId="0" fontId="2" fillId="0" borderId="0" xfId="7" applyAlignment="1">
      <alignment horizontal="center"/>
    </xf>
    <xf numFmtId="0" fontId="2" fillId="0" borderId="1" xfId="7" applyBorder="1"/>
    <xf numFmtId="0" fontId="2" fillId="0" borderId="1" xfId="7" applyBorder="1" applyAlignment="1">
      <alignment horizontal="center"/>
    </xf>
    <xf numFmtId="0" fontId="3" fillId="0" borderId="0" xfId="7" applyFont="1" applyAlignment="1">
      <alignment horizontal="center"/>
    </xf>
    <xf numFmtId="0" fontId="3" fillId="0" borderId="0" xfId="7" applyFont="1" applyAlignment="1">
      <alignment horizontal="right"/>
    </xf>
    <xf numFmtId="0" fontId="5" fillId="0" borderId="0" xfId="7" applyFont="1" applyBorder="1"/>
    <xf numFmtId="167" fontId="7" fillId="0" borderId="0" xfId="7" applyNumberFormat="1" applyFont="1" applyBorder="1"/>
    <xf numFmtId="167" fontId="7" fillId="0" borderId="0" xfId="7" applyNumberFormat="1" applyFont="1" applyBorder="1" applyAlignment="1">
      <alignment horizontal="center"/>
    </xf>
    <xf numFmtId="0" fontId="7" fillId="0" borderId="0" xfId="7" applyFont="1" applyBorder="1" applyAlignment="1">
      <alignment horizontal="left"/>
    </xf>
    <xf numFmtId="0" fontId="9" fillId="0" borderId="0" xfId="7" applyFont="1" applyBorder="1" applyAlignment="1">
      <alignment horizontal="left"/>
    </xf>
    <xf numFmtId="0" fontId="5" fillId="0" borderId="0" xfId="7" applyFont="1" applyBorder="1" applyAlignment="1">
      <alignment horizontal="left"/>
    </xf>
    <xf numFmtId="0" fontId="9" fillId="0" borderId="0" xfId="7" applyFont="1" applyAlignment="1">
      <alignment horizontal="center"/>
    </xf>
    <xf numFmtId="0" fontId="6" fillId="0" borderId="0" xfId="7" applyFont="1" applyAlignment="1">
      <alignment horizontal="center"/>
    </xf>
    <xf numFmtId="0" fontId="6" fillId="0" borderId="0" xfId="7" applyFont="1"/>
    <xf numFmtId="0" fontId="5" fillId="0" borderId="0" xfId="0" applyFont="1" applyAlignment="1">
      <alignment horizontal="left" wrapText="1"/>
    </xf>
    <xf numFmtId="0" fontId="3" fillId="0" borderId="1" xfId="0" applyFont="1" applyBorder="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left"/>
    </xf>
    <xf numFmtId="0" fontId="69" fillId="0" borderId="0" xfId="4" applyFont="1" applyAlignment="1" applyProtection="1"/>
    <xf numFmtId="0" fontId="69" fillId="0" borderId="0" xfId="4" applyFont="1" applyAlignment="1" applyProtection="1">
      <alignment horizontal="left" wrapText="1"/>
    </xf>
    <xf numFmtId="171"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5" fillId="0" borderId="0" xfId="0" applyFont="1" applyAlignment="1">
      <alignment horizontal="left"/>
    </xf>
    <xf numFmtId="3" fontId="5" fillId="0" borderId="0" xfId="0" applyNumberFormat="1" applyFont="1" applyAlignment="1">
      <alignment horizontal="center"/>
    </xf>
    <xf numFmtId="0" fontId="9" fillId="0" borderId="0" xfId="0" applyFont="1" applyBorder="1" applyAlignment="1">
      <alignment horizontal="center"/>
    </xf>
    <xf numFmtId="0" fontId="6" fillId="0" borderId="0" xfId="0" applyFont="1" applyAlignment="1">
      <alignment horizontal="center"/>
    </xf>
    <xf numFmtId="0" fontId="3" fillId="0" borderId="0" xfId="0" applyFont="1" applyAlignment="1">
      <alignment horizontal="center"/>
    </xf>
    <xf numFmtId="0" fontId="69" fillId="0" borderId="0" xfId="4" applyFont="1" applyAlignment="1" applyProtection="1">
      <alignment horizontal="left" wrapText="1"/>
    </xf>
    <xf numFmtId="0" fontId="0" fillId="0" borderId="10" xfId="0" applyBorder="1" applyAlignment="1">
      <alignment horizontal="center"/>
    </xf>
    <xf numFmtId="0" fontId="0" fillId="0" borderId="32" xfId="0" applyBorder="1" applyAlignment="1">
      <alignment horizontal="center"/>
    </xf>
    <xf numFmtId="168" fontId="5" fillId="0" borderId="9" xfId="0" applyNumberFormat="1" applyFont="1" applyBorder="1" applyAlignment="1">
      <alignment horizontal="center"/>
    </xf>
    <xf numFmtId="168" fontId="5" fillId="0" borderId="12" xfId="0" applyNumberFormat="1" applyFont="1" applyBorder="1" applyAlignment="1">
      <alignment horizontal="center"/>
    </xf>
    <xf numFmtId="168" fontId="9" fillId="0" borderId="33" xfId="0" applyNumberFormat="1" applyFont="1" applyBorder="1" applyAlignment="1">
      <alignment horizontal="center"/>
    </xf>
    <xf numFmtId="168" fontId="9" fillId="0" borderId="9" xfId="0" applyNumberFormat="1" applyFont="1" applyBorder="1" applyAlignment="1">
      <alignment horizontal="center"/>
    </xf>
    <xf numFmtId="168" fontId="13" fillId="0" borderId="9" xfId="0" applyNumberFormat="1" applyFont="1" applyBorder="1" applyAlignment="1">
      <alignment horizontal="center"/>
    </xf>
    <xf numFmtId="0" fontId="3" fillId="0" borderId="34" xfId="0" applyFont="1"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168" fontId="5" fillId="0" borderId="34" xfId="0" applyNumberFormat="1" applyFont="1" applyFill="1" applyBorder="1" applyAlignment="1">
      <alignment horizontal="center"/>
    </xf>
    <xf numFmtId="168" fontId="5" fillId="0" borderId="35" xfId="0" applyNumberFormat="1" applyFont="1" applyFill="1" applyBorder="1" applyAlignment="1">
      <alignment horizontal="center"/>
    </xf>
    <xf numFmtId="168" fontId="5" fillId="0" borderId="38" xfId="0" applyNumberFormat="1" applyFont="1" applyFill="1" applyBorder="1" applyAlignment="1">
      <alignment horizontal="center"/>
    </xf>
    <xf numFmtId="168" fontId="5" fillId="0" borderId="39" xfId="0" applyNumberFormat="1" applyFont="1" applyFill="1" applyBorder="1" applyAlignment="1">
      <alignment horizontal="center"/>
    </xf>
    <xf numFmtId="168" fontId="9" fillId="0" borderId="34" xfId="0" applyNumberFormat="1" applyFont="1" applyFill="1" applyBorder="1" applyAlignment="1">
      <alignment horizontal="center"/>
    </xf>
    <xf numFmtId="168" fontId="9" fillId="0" borderId="35" xfId="0" applyNumberFormat="1" applyFont="1" applyFill="1" applyBorder="1" applyAlignment="1">
      <alignment horizontal="center"/>
    </xf>
    <xf numFmtId="167" fontId="13" fillId="0" borderId="34" xfId="0" applyNumberFormat="1" applyFont="1" applyFill="1" applyBorder="1" applyAlignment="1">
      <alignment horizontal="center"/>
    </xf>
    <xf numFmtId="167" fontId="13" fillId="0" borderId="35" xfId="0" applyNumberFormat="1" applyFont="1" applyFill="1" applyBorder="1" applyAlignment="1">
      <alignment horizontal="center"/>
    </xf>
    <xf numFmtId="168" fontId="5" fillId="0" borderId="35" xfId="0" applyNumberFormat="1" applyFont="1" applyBorder="1" applyAlignment="1">
      <alignment horizontal="center"/>
    </xf>
    <xf numFmtId="168" fontId="5" fillId="0" borderId="39" xfId="0" applyNumberFormat="1" applyFont="1" applyBorder="1" applyAlignment="1">
      <alignment horizontal="center"/>
    </xf>
    <xf numFmtId="168" fontId="9" fillId="0" borderId="35" xfId="0" applyNumberFormat="1" applyFont="1" applyBorder="1" applyAlignment="1">
      <alignment horizontal="center"/>
    </xf>
    <xf numFmtId="168" fontId="5" fillId="0" borderId="15" xfId="0" applyNumberFormat="1" applyFont="1" applyBorder="1" applyAlignment="1">
      <alignment horizontal="center"/>
    </xf>
    <xf numFmtId="168" fontId="5" fillId="0" borderId="17" xfId="0" applyNumberFormat="1" applyFont="1" applyBorder="1" applyAlignment="1">
      <alignment horizontal="center"/>
    </xf>
    <xf numFmtId="168" fontId="9" fillId="0" borderId="15" xfId="0" applyNumberFormat="1" applyFont="1" applyBorder="1" applyAlignment="1">
      <alignment horizontal="center"/>
    </xf>
    <xf numFmtId="0" fontId="0" fillId="0" borderId="9" xfId="0" applyBorder="1" applyAlignment="1">
      <alignment horizontal="center"/>
    </xf>
    <xf numFmtId="0" fontId="0" fillId="0" borderId="40" xfId="0" applyBorder="1" applyAlignment="1">
      <alignment horizontal="center"/>
    </xf>
    <xf numFmtId="168" fontId="9" fillId="0" borderId="41" xfId="0" applyNumberFormat="1" applyFont="1" applyBorder="1" applyAlignment="1">
      <alignment horizontal="center"/>
    </xf>
    <xf numFmtId="0" fontId="2" fillId="0" borderId="1" xfId="0" applyFont="1" applyBorder="1" applyAlignment="1">
      <alignment horizontal="right"/>
    </xf>
    <xf numFmtId="0" fontId="2" fillId="0" borderId="1" xfId="0" applyFont="1" applyBorder="1"/>
    <xf numFmtId="0" fontId="4" fillId="0" borderId="20" xfId="0" applyFont="1" applyBorder="1" applyAlignment="1">
      <alignment horizontal="center"/>
    </xf>
    <xf numFmtId="0" fontId="4" fillId="0" borderId="15" xfId="0" applyFont="1" applyBorder="1" applyAlignment="1">
      <alignment horizontal="center"/>
    </xf>
    <xf numFmtId="0" fontId="2" fillId="0" borderId="21" xfId="0" applyFont="1" applyBorder="1" applyAlignment="1">
      <alignment horizontal="right"/>
    </xf>
    <xf numFmtId="0" fontId="2" fillId="0" borderId="16" xfId="0" applyFont="1" applyBorder="1" applyAlignment="1">
      <alignment horizontal="right"/>
    </xf>
    <xf numFmtId="0" fontId="0" fillId="0" borderId="20" xfId="0" applyBorder="1" applyAlignment="1">
      <alignment horizontal="right"/>
    </xf>
    <xf numFmtId="0" fontId="0" fillId="0" borderId="15" xfId="0" applyBorder="1" applyAlignment="1">
      <alignment horizontal="right"/>
    </xf>
    <xf numFmtId="0" fontId="2" fillId="0" borderId="21" xfId="0" applyFont="1" applyBorder="1"/>
    <xf numFmtId="0" fontId="0" fillId="0" borderId="20" xfId="0" applyBorder="1"/>
    <xf numFmtId="167" fontId="5" fillId="0" borderId="20" xfId="0" applyNumberFormat="1" applyFont="1" applyBorder="1" applyAlignment="1">
      <alignment horizontal="center"/>
    </xf>
    <xf numFmtId="0" fontId="3" fillId="0" borderId="1" xfId="0" applyFont="1" applyBorder="1" applyAlignment="1">
      <alignment horizontal="center"/>
    </xf>
    <xf numFmtId="0" fontId="31" fillId="0" borderId="0" xfId="0" applyFont="1" applyAlignment="1">
      <alignment horizontal="center"/>
    </xf>
    <xf numFmtId="0" fontId="9" fillId="0" borderId="0" xfId="0" applyFont="1" applyBorder="1" applyAlignment="1">
      <alignment horizontal="center"/>
    </xf>
    <xf numFmtId="0" fontId="3" fillId="0" borderId="42" xfId="0" applyFont="1" applyBorder="1" applyAlignment="1">
      <alignment horizontal="center"/>
    </xf>
    <xf numFmtId="3" fontId="5" fillId="0" borderId="18" xfId="0" applyNumberFormat="1" applyFont="1" applyBorder="1" applyAlignment="1">
      <alignment horizontal="center"/>
    </xf>
    <xf numFmtId="0" fontId="3" fillId="0" borderId="36" xfId="0" applyFont="1" applyBorder="1" applyAlignment="1">
      <alignment horizontal="center"/>
    </xf>
    <xf numFmtId="3" fontId="5" fillId="0" borderId="34" xfId="0" applyNumberFormat="1" applyFont="1" applyBorder="1" applyAlignment="1">
      <alignment horizontal="center"/>
    </xf>
    <xf numFmtId="0" fontId="42" fillId="0" borderId="0" xfId="0" applyFont="1" applyBorder="1"/>
    <xf numFmtId="0" fontId="42" fillId="0" borderId="0" xfId="0" applyFont="1" applyAlignment="1">
      <alignment horizontal="left"/>
    </xf>
    <xf numFmtId="0" fontId="40" fillId="0" borderId="0" xfId="0" applyFont="1" applyBorder="1" applyAlignment="1">
      <alignment horizontal="right"/>
    </xf>
    <xf numFmtId="0" fontId="40" fillId="0" borderId="1" xfId="0" applyFont="1" applyBorder="1" applyAlignment="1">
      <alignment horizontal="right"/>
    </xf>
    <xf numFmtId="0" fontId="40" fillId="0" borderId="0" xfId="0" applyFont="1" applyAlignment="1">
      <alignment horizontal="right"/>
    </xf>
    <xf numFmtId="0" fontId="6" fillId="0" borderId="0" xfId="0" applyFont="1" applyAlignment="1">
      <alignment horizontal="center"/>
    </xf>
    <xf numFmtId="0" fontId="3" fillId="0" borderId="0" xfId="0" applyFont="1" applyBorder="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Fill="1" applyAlignment="1">
      <alignment horizontal="center"/>
    </xf>
    <xf numFmtId="0" fontId="5" fillId="0" borderId="0" xfId="0" applyFont="1" applyAlignment="1">
      <alignment horizontal="left"/>
    </xf>
    <xf numFmtId="0" fontId="3" fillId="0" borderId="0" xfId="0" applyFont="1" applyAlignment="1">
      <alignment horizontal="center"/>
    </xf>
    <xf numFmtId="0" fontId="31" fillId="0" borderId="0" xfId="0" applyFont="1" applyAlignment="1">
      <alignment horizontal="center"/>
    </xf>
    <xf numFmtId="3" fontId="5" fillId="0" borderId="0" xfId="0" applyNumberFormat="1" applyFont="1" applyAlignment="1">
      <alignment horizontal="center"/>
    </xf>
    <xf numFmtId="0" fontId="18" fillId="0" borderId="0" xfId="0" applyFont="1" applyAlignment="1">
      <alignment horizontal="right"/>
    </xf>
    <xf numFmtId="3" fontId="5" fillId="0" borderId="0" xfId="0" quotePrefix="1" applyNumberFormat="1" applyFont="1" applyFill="1" applyAlignment="1">
      <alignment horizontal="center"/>
    </xf>
    <xf numFmtId="0" fontId="18" fillId="0" borderId="0" xfId="0" quotePrefix="1" applyFont="1" applyAlignment="1">
      <alignment horizontal="right"/>
    </xf>
    <xf numFmtId="0" fontId="6" fillId="0" borderId="0" xfId="0" applyFont="1" applyAlignment="1">
      <alignment horizontal="center"/>
    </xf>
    <xf numFmtId="0" fontId="6" fillId="0" borderId="0" xfId="0" applyFont="1" applyFill="1" applyAlignment="1">
      <alignment horizontal="center"/>
    </xf>
    <xf numFmtId="0" fontId="5" fillId="0" borderId="0" xfId="0" applyFont="1" applyAlignment="1">
      <alignment horizontal="left" wrapText="1"/>
    </xf>
    <xf numFmtId="3" fontId="5" fillId="0" borderId="0" xfId="0" applyNumberFormat="1" applyFont="1" applyAlignment="1">
      <alignment horizontal="center"/>
    </xf>
    <xf numFmtId="0" fontId="9" fillId="0" borderId="0" xfId="0" applyFont="1" applyAlignment="1">
      <alignment horizontal="left"/>
    </xf>
    <xf numFmtId="0" fontId="4" fillId="0" borderId="34" xfId="0" applyFont="1" applyBorder="1" applyAlignment="1">
      <alignment horizontal="center"/>
    </xf>
    <xf numFmtId="0" fontId="4" fillId="0" borderId="35" xfId="0" applyFont="1" applyBorder="1" applyAlignment="1">
      <alignment horizontal="center" wrapText="1"/>
    </xf>
    <xf numFmtId="0" fontId="0" fillId="0" borderId="36" xfId="0" applyBorder="1"/>
    <xf numFmtId="0" fontId="0" fillId="0" borderId="37" xfId="0" applyBorder="1"/>
    <xf numFmtId="0" fontId="0" fillId="0" borderId="34" xfId="0" applyBorder="1"/>
    <xf numFmtId="0" fontId="0" fillId="0" borderId="35" xfId="0" applyBorder="1"/>
    <xf numFmtId="171" fontId="5" fillId="0" borderId="35" xfId="6" applyNumberFormat="1" applyFont="1" applyBorder="1" applyAlignment="1">
      <alignment horizontal="center"/>
    </xf>
    <xf numFmtId="3" fontId="5" fillId="0" borderId="34" xfId="0" applyNumberFormat="1" applyFont="1" applyBorder="1" applyAlignment="1">
      <alignment horizontal="right"/>
    </xf>
    <xf numFmtId="0" fontId="5" fillId="0" borderId="0" xfId="0" applyFont="1" applyAlignment="1">
      <alignment horizontal="left"/>
    </xf>
    <xf numFmtId="0" fontId="5" fillId="0" borderId="9" xfId="0" applyFont="1" applyBorder="1" applyAlignment="1">
      <alignment horizontal="left"/>
    </xf>
    <xf numFmtId="0" fontId="5" fillId="0" borderId="0" xfId="0" applyFont="1" applyAlignment="1">
      <alignment horizontal="left"/>
    </xf>
    <xf numFmtId="168" fontId="5" fillId="0" borderId="0" xfId="0" applyNumberFormat="1" applyFont="1" applyAlignment="1">
      <alignment horizontal="center"/>
    </xf>
    <xf numFmtId="3" fontId="5" fillId="0" borderId="0" xfId="0" applyNumberFormat="1" applyFont="1" applyAlignment="1">
      <alignment horizontal="center"/>
    </xf>
    <xf numFmtId="0" fontId="2" fillId="0" borderId="0" xfId="0" applyFont="1" applyAlignment="1">
      <alignment horizontal="right"/>
    </xf>
    <xf numFmtId="0" fontId="9" fillId="0" borderId="0" xfId="0" applyFont="1" applyAlignment="1">
      <alignment horizontal="center"/>
    </xf>
    <xf numFmtId="0" fontId="9" fillId="0" borderId="0" xfId="0" applyFont="1" applyAlignment="1">
      <alignment horizontal="left"/>
    </xf>
    <xf numFmtId="0" fontId="9" fillId="0" borderId="0" xfId="0" applyFont="1" applyBorder="1" applyAlignment="1">
      <alignment horizontal="left"/>
    </xf>
    <xf numFmtId="0" fontId="3" fillId="0" borderId="0" xfId="0" applyFont="1" applyAlignment="1">
      <alignment horizontal="center"/>
    </xf>
    <xf numFmtId="0" fontId="3" fillId="0" borderId="1" xfId="0" applyFont="1" applyBorder="1" applyAlignment="1">
      <alignment horizontal="center"/>
    </xf>
    <xf numFmtId="0" fontId="9" fillId="0" borderId="0" xfId="0" applyFont="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applyBorder="1" applyAlignment="1">
      <alignment horizontal="left"/>
    </xf>
    <xf numFmtId="171" fontId="5" fillId="0" borderId="0" xfId="6" applyNumberFormat="1" applyFont="1" applyBorder="1" applyAlignment="1">
      <alignment horizontal="center"/>
    </xf>
    <xf numFmtId="169" fontId="9" fillId="0" borderId="0" xfId="0" applyNumberFormat="1" applyFont="1" applyBorder="1" applyAlignment="1">
      <alignment horizontal="left"/>
    </xf>
    <xf numFmtId="0" fontId="3" fillId="0" borderId="0" xfId="0" applyFont="1" applyAlignment="1">
      <alignment horizontal="center"/>
    </xf>
    <xf numFmtId="0" fontId="70" fillId="0" borderId="0" xfId="0" applyFont="1" applyBorder="1" applyAlignment="1">
      <alignment horizontal="left"/>
    </xf>
    <xf numFmtId="167" fontId="70" fillId="0" borderId="0" xfId="0" applyNumberFormat="1" applyFont="1" applyAlignment="1">
      <alignment horizontal="right"/>
    </xf>
    <xf numFmtId="0" fontId="5" fillId="0" borderId="0" xfId="0" applyFont="1" applyAlignment="1">
      <alignment horizontal="left"/>
    </xf>
    <xf numFmtId="0" fontId="41" fillId="0" borderId="0" xfId="0" applyFont="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4"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Alignment="1">
      <alignment horizontal="left"/>
    </xf>
    <xf numFmtId="0" fontId="3" fillId="0" borderId="0"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Fill="1" applyAlignment="1">
      <alignment horizontal="center"/>
    </xf>
    <xf numFmtId="0" fontId="31" fillId="0" borderId="0" xfId="0" applyFont="1" applyAlignment="1">
      <alignment horizontal="center"/>
    </xf>
    <xf numFmtId="168" fontId="9" fillId="0" borderId="43" xfId="0" applyNumberFormat="1" applyFont="1" applyFill="1" applyBorder="1" applyAlignment="1">
      <alignment horizontal="center"/>
    </xf>
    <xf numFmtId="168" fontId="9" fillId="0" borderId="41" xfId="0" applyNumberFormat="1" applyFont="1" applyFill="1" applyBorder="1" applyAlignment="1">
      <alignment horizontal="center"/>
    </xf>
    <xf numFmtId="168" fontId="9" fillId="0" borderId="25" xfId="0" applyNumberFormat="1" applyFont="1" applyFill="1" applyBorder="1" applyAlignment="1">
      <alignment horizontal="center"/>
    </xf>
    <xf numFmtId="3" fontId="13" fillId="0" borderId="0" xfId="0" applyNumberFormat="1" applyFont="1" applyAlignment="1">
      <alignment horizontal="center" vertical="top"/>
    </xf>
    <xf numFmtId="168" fontId="5" fillId="0" borderId="0" xfId="7" applyNumberFormat="1" applyFont="1" applyBorder="1" applyAlignment="1"/>
    <xf numFmtId="168" fontId="3" fillId="0" borderId="1" xfId="7" applyNumberFormat="1" applyFont="1" applyBorder="1" applyAlignment="1"/>
    <xf numFmtId="168" fontId="5" fillId="0" borderId="0" xfId="7" applyNumberFormat="1" applyFont="1" applyAlignment="1"/>
    <xf numFmtId="168" fontId="9" fillId="0" borderId="0" xfId="7" applyNumberFormat="1" applyFont="1" applyBorder="1" applyAlignment="1"/>
    <xf numFmtId="168" fontId="7" fillId="0" borderId="0" xfId="7" applyNumberFormat="1" applyFont="1" applyBorder="1" applyAlignment="1"/>
    <xf numFmtId="0" fontId="5" fillId="0" borderId="0" xfId="0" applyFont="1" applyAlignment="1">
      <alignment horizontal="left"/>
    </xf>
    <xf numFmtId="0" fontId="3" fillId="0" borderId="0" xfId="0" applyFont="1" applyAlignment="1">
      <alignment horizontal="center"/>
    </xf>
    <xf numFmtId="3" fontId="5" fillId="0" borderId="0" xfId="0" applyNumberFormat="1" applyFont="1" applyAlignment="1">
      <alignment horizontal="center"/>
    </xf>
    <xf numFmtId="167" fontId="18" fillId="0" borderId="0" xfId="0" applyNumberFormat="1" applyFont="1" applyBorder="1" applyAlignment="1">
      <alignment horizontal="right"/>
    </xf>
    <xf numFmtId="0" fontId="6" fillId="0" borderId="0" xfId="0" applyFont="1" applyFill="1"/>
    <xf numFmtId="0" fontId="13" fillId="0" borderId="0" xfId="0" applyFont="1" applyFill="1" applyAlignment="1">
      <alignment horizontal="right"/>
    </xf>
    <xf numFmtId="0" fontId="25" fillId="0" borderId="0" xfId="0" applyFont="1" applyFill="1"/>
    <xf numFmtId="0" fontId="6" fillId="0" borderId="0" xfId="0" applyFont="1" applyAlignment="1">
      <alignment horizontal="center"/>
    </xf>
    <xf numFmtId="0" fontId="69" fillId="0" borderId="0" xfId="4" applyFont="1" applyAlignment="1" applyProtection="1">
      <alignment horizontal="left"/>
    </xf>
    <xf numFmtId="0" fontId="5" fillId="0" borderId="0" xfId="0" applyFont="1" applyAlignment="1">
      <alignment horizontal="left"/>
    </xf>
    <xf numFmtId="0" fontId="3" fillId="0" borderId="0" xfId="0" applyFont="1" applyAlignment="1">
      <alignment horizontal="center"/>
    </xf>
    <xf numFmtId="0" fontId="9" fillId="0" borderId="0" xfId="0" applyFont="1" applyAlignment="1">
      <alignment horizontal="left"/>
    </xf>
    <xf numFmtId="0" fontId="3" fillId="0" borderId="0" xfId="0" applyFont="1" applyAlignment="1">
      <alignment horizontal="left"/>
    </xf>
    <xf numFmtId="0" fontId="3" fillId="0" borderId="0" xfId="0" applyFont="1" applyAlignment="1">
      <alignment horizontal="center"/>
    </xf>
    <xf numFmtId="0" fontId="0" fillId="0" borderId="0" xfId="0" applyAlignment="1">
      <alignment horizontal="left"/>
    </xf>
    <xf numFmtId="3" fontId="5" fillId="0" borderId="0" xfId="0" applyNumberFormat="1" applyFont="1" applyAlignment="1">
      <alignment horizontal="center"/>
    </xf>
    <xf numFmtId="0" fontId="13" fillId="0" borderId="0" xfId="0" applyFont="1" applyAlignment="1">
      <alignment horizontal="left"/>
    </xf>
    <xf numFmtId="0" fontId="0" fillId="0" borderId="13" xfId="0" applyBorder="1"/>
    <xf numFmtId="3" fontId="5" fillId="0" borderId="13" xfId="0" applyNumberFormat="1" applyFont="1" applyBorder="1" applyAlignment="1">
      <alignment horizontal="right"/>
    </xf>
    <xf numFmtId="0" fontId="5" fillId="0" borderId="13" xfId="0" applyFont="1" applyBorder="1" applyAlignment="1">
      <alignment horizontal="left"/>
    </xf>
    <xf numFmtId="0" fontId="5" fillId="0" borderId="0" xfId="0" applyFont="1" applyAlignment="1">
      <alignment horizontal="right"/>
    </xf>
    <xf numFmtId="0" fontId="5" fillId="0" borderId="0" xfId="0" applyFont="1" applyAlignment="1">
      <alignment horizontal="left"/>
    </xf>
    <xf numFmtId="0" fontId="18" fillId="0" borderId="0" xfId="0" applyFont="1" applyAlignment="1">
      <alignment horizontal="right"/>
    </xf>
    <xf numFmtId="171" fontId="18" fillId="0" borderId="0" xfId="6" applyNumberFormat="1" applyFont="1" applyAlignment="1">
      <alignment horizontal="right"/>
    </xf>
    <xf numFmtId="0" fontId="18" fillId="0" borderId="0" xfId="0" applyNumberFormat="1" applyFont="1" applyBorder="1" applyAlignment="1">
      <alignment horizontal="left" wrapText="1"/>
    </xf>
    <xf numFmtId="0" fontId="3" fillId="0" borderId="0" xfId="0" applyFont="1" applyBorder="1" applyAlignment="1">
      <alignment horizontal="center"/>
    </xf>
    <xf numFmtId="0" fontId="3" fillId="0" borderId="0" xfId="0" applyFont="1" applyAlignment="1">
      <alignment horizontal="center"/>
    </xf>
    <xf numFmtId="0" fontId="5" fillId="0" borderId="0" xfId="0" applyFont="1" applyAlignment="1">
      <alignment horizontal="center"/>
    </xf>
    <xf numFmtId="0" fontId="5" fillId="0" borderId="0" xfId="0" applyFont="1"/>
    <xf numFmtId="3"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xf numFmtId="0" fontId="5" fillId="0" borderId="0" xfId="0" applyFont="1" applyAlignment="1">
      <alignment horizontal="left"/>
    </xf>
    <xf numFmtId="0" fontId="3" fillId="0" borderId="0" xfId="0" applyFont="1" applyBorder="1" applyAlignment="1">
      <alignment horizontal="center"/>
    </xf>
    <xf numFmtId="0" fontId="3" fillId="0" borderId="0" xfId="0" applyFont="1" applyAlignment="1">
      <alignment horizontal="center"/>
    </xf>
    <xf numFmtId="0" fontId="0" fillId="0" borderId="1" xfId="0" applyBorder="1" applyAlignment="1">
      <alignment horizontal="left"/>
    </xf>
    <xf numFmtId="0" fontId="6" fillId="0" borderId="0" xfId="0" applyFont="1" applyAlignment="1">
      <alignment horizontal="center"/>
    </xf>
    <xf numFmtId="0" fontId="69" fillId="0" borderId="0" xfId="4" applyFont="1" applyAlignment="1" applyProtection="1">
      <alignment horizontal="left"/>
    </xf>
    <xf numFmtId="0" fontId="3" fillId="0" borderId="0"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9" xfId="0" applyFont="1" applyBorder="1" applyAlignment="1">
      <alignment horizontal="center"/>
    </xf>
    <xf numFmtId="3" fontId="5" fillId="0" borderId="6" xfId="0" applyNumberFormat="1" applyFont="1" applyBorder="1" applyAlignment="1">
      <alignment horizontal="center"/>
    </xf>
    <xf numFmtId="0" fontId="3" fillId="0" borderId="8" xfId="0" applyFont="1" applyBorder="1" applyAlignment="1">
      <alignment horizontal="center"/>
    </xf>
    <xf numFmtId="0" fontId="5" fillId="0" borderId="0" xfId="0" applyFont="1"/>
    <xf numFmtId="0" fontId="8" fillId="0" borderId="0" xfId="0" applyFont="1" applyAlignment="1">
      <alignment horizontal="left"/>
    </xf>
    <xf numFmtId="0" fontId="42" fillId="0" borderId="8" xfId="0" applyNumberFormat="1" applyFont="1" applyBorder="1" applyAlignment="1"/>
    <xf numFmtId="3" fontId="42" fillId="0" borderId="6" xfId="0" applyNumberFormat="1" applyFont="1" applyBorder="1" applyAlignment="1">
      <alignment horizontal="center"/>
    </xf>
    <xf numFmtId="3" fontId="42" fillId="0" borderId="0" xfId="0" applyNumberFormat="1" applyFont="1" applyBorder="1" applyAlignment="1">
      <alignment horizontal="center"/>
    </xf>
    <xf numFmtId="3" fontId="42" fillId="0" borderId="9" xfId="0" applyNumberFormat="1" applyFont="1" applyBorder="1" applyAlignment="1">
      <alignment horizontal="center"/>
    </xf>
    <xf numFmtId="0" fontId="42" fillId="0" borderId="8" xfId="0" applyFont="1" applyBorder="1"/>
    <xf numFmtId="0" fontId="42" fillId="0" borderId="8" xfId="0" applyFont="1" applyBorder="1" applyAlignment="1">
      <alignment horizontal="left"/>
    </xf>
    <xf numFmtId="3" fontId="42" fillId="0" borderId="6" xfId="0" quotePrefix="1" applyNumberFormat="1" applyFont="1" applyBorder="1" applyAlignment="1">
      <alignment horizontal="center"/>
    </xf>
    <xf numFmtId="3" fontId="42" fillId="0" borderId="0" xfId="0" quotePrefix="1" applyNumberFormat="1" applyFont="1" applyBorder="1" applyAlignment="1">
      <alignment horizontal="center"/>
    </xf>
    <xf numFmtId="3" fontId="42" fillId="0" borderId="9" xfId="0" quotePrefix="1" applyNumberFormat="1" applyFont="1" applyBorder="1" applyAlignment="1">
      <alignment horizontal="center"/>
    </xf>
    <xf numFmtId="0" fontId="18" fillId="0" borderId="8" xfId="0" applyNumberFormat="1" applyFont="1" applyBorder="1" applyAlignment="1"/>
    <xf numFmtId="3" fontId="18" fillId="0" borderId="6" xfId="0" applyNumberFormat="1" applyFont="1" applyBorder="1" applyAlignment="1">
      <alignment horizontal="center"/>
    </xf>
    <xf numFmtId="3" fontId="18" fillId="0" borderId="0" xfId="0" applyNumberFormat="1" applyFont="1" applyBorder="1" applyAlignment="1">
      <alignment horizontal="center"/>
    </xf>
    <xf numFmtId="3" fontId="18" fillId="0" borderId="9" xfId="0" applyNumberFormat="1" applyFont="1" applyBorder="1" applyAlignment="1">
      <alignment horizontal="center"/>
    </xf>
    <xf numFmtId="0" fontId="18" fillId="0" borderId="8" xfId="0" applyFont="1" applyBorder="1" applyAlignment="1">
      <alignment horizontal="left"/>
    </xf>
    <xf numFmtId="0" fontId="18" fillId="0" borderId="8" xfId="0" applyFont="1" applyBorder="1" applyAlignment="1"/>
    <xf numFmtId="179" fontId="18" fillId="0" borderId="8" xfId="0" applyNumberFormat="1" applyFont="1" applyBorder="1" applyAlignment="1">
      <alignment horizontal="left"/>
    </xf>
    <xf numFmtId="3" fontId="7" fillId="0" borderId="14" xfId="0" applyNumberFormat="1" applyFont="1" applyBorder="1" applyAlignment="1"/>
    <xf numFmtId="3" fontId="18" fillId="0" borderId="6" xfId="0" quotePrefix="1" applyNumberFormat="1" applyFont="1" applyBorder="1" applyAlignment="1">
      <alignment horizontal="center"/>
    </xf>
    <xf numFmtId="3" fontId="18" fillId="0" borderId="0" xfId="0" quotePrefix="1" applyNumberFormat="1" applyFont="1" applyBorder="1" applyAlignment="1">
      <alignment horizontal="center"/>
    </xf>
    <xf numFmtId="3" fontId="18" fillId="0" borderId="9" xfId="0" quotePrefix="1" applyNumberFormat="1" applyFont="1" applyBorder="1" applyAlignment="1">
      <alignment horizontal="center"/>
    </xf>
    <xf numFmtId="3" fontId="18" fillId="0" borderId="8" xfId="0" applyNumberFormat="1" applyFont="1" applyBorder="1" applyAlignment="1"/>
    <xf numFmtId="0" fontId="18" fillId="0" borderId="6" xfId="0" applyFont="1" applyBorder="1" applyAlignment="1">
      <alignment horizontal="center"/>
    </xf>
    <xf numFmtId="0" fontId="18" fillId="0" borderId="0" xfId="0" applyFont="1" applyBorder="1" applyAlignment="1">
      <alignment horizontal="center"/>
    </xf>
    <xf numFmtId="0" fontId="18" fillId="0" borderId="9" xfId="0" applyFont="1" applyBorder="1" applyAlignment="1">
      <alignment horizontal="center"/>
    </xf>
    <xf numFmtId="3" fontId="18" fillId="0" borderId="14" xfId="0" applyNumberFormat="1" applyFont="1" applyBorder="1" applyAlignment="1"/>
    <xf numFmtId="3" fontId="18" fillId="0" borderId="11" xfId="0" applyNumberFormat="1" applyFont="1" applyBorder="1" applyAlignment="1">
      <alignment horizontal="center"/>
    </xf>
    <xf numFmtId="3" fontId="18" fillId="0" borderId="2" xfId="0" applyNumberFormat="1" applyFont="1" applyBorder="1" applyAlignment="1">
      <alignment horizontal="center"/>
    </xf>
    <xf numFmtId="3" fontId="18" fillId="0" borderId="12" xfId="0" applyNumberFormat="1" applyFont="1" applyBorder="1" applyAlignment="1">
      <alignment horizontal="center"/>
    </xf>
    <xf numFmtId="0" fontId="7" fillId="0" borderId="14" xfId="0" applyFont="1" applyBorder="1" applyAlignment="1"/>
    <xf numFmtId="179" fontId="42" fillId="0" borderId="8" xfId="0" applyNumberFormat="1" applyFont="1" applyBorder="1" applyAlignment="1">
      <alignment horizontal="left"/>
    </xf>
    <xf numFmtId="0" fontId="5" fillId="0" borderId="0" xfId="0" applyFont="1" applyAlignment="1">
      <alignment horizontal="left"/>
    </xf>
    <xf numFmtId="0" fontId="3" fillId="0" borderId="0" xfId="0" applyFont="1" applyAlignment="1">
      <alignment horizontal="center"/>
    </xf>
    <xf numFmtId="0" fontId="5" fillId="0" borderId="0" xfId="0" applyFont="1"/>
    <xf numFmtId="0" fontId="3" fillId="0" borderId="1" xfId="0" applyFont="1" applyBorder="1" applyAlignment="1">
      <alignment horizontal="center"/>
    </xf>
    <xf numFmtId="0" fontId="9" fillId="0" borderId="0" xfId="0" applyFont="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xf numFmtId="0" fontId="5" fillId="0" borderId="0" xfId="0" applyFont="1" applyAlignment="1">
      <alignment horizontal="left"/>
    </xf>
    <xf numFmtId="0" fontId="5" fillId="0" borderId="0" xfId="0" applyFont="1"/>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Alignment="1">
      <alignment horizontal="left"/>
    </xf>
    <xf numFmtId="0" fontId="5" fillId="0" borderId="0" xfId="0" applyFont="1"/>
    <xf numFmtId="3" fontId="5" fillId="0" borderId="0" xfId="0" applyNumberFormat="1" applyFont="1" applyAlignment="1">
      <alignment horizontal="center" vertical="top"/>
    </xf>
    <xf numFmtId="0" fontId="3" fillId="0" borderId="8" xfId="0" applyFont="1" applyBorder="1" applyAlignment="1">
      <alignment horizontal="center"/>
    </xf>
    <xf numFmtId="0" fontId="5" fillId="0" borderId="0" xfId="0" applyFont="1" applyAlignment="1">
      <alignment horizontal="left"/>
    </xf>
    <xf numFmtId="0" fontId="3" fillId="0" borderId="1" xfId="0" applyFont="1" applyBorder="1" applyAlignment="1">
      <alignment horizontal="center"/>
    </xf>
    <xf numFmtId="0" fontId="31" fillId="0" borderId="0" xfId="0" applyFont="1" applyAlignment="1">
      <alignment horizontal="center"/>
    </xf>
    <xf numFmtId="3" fontId="5" fillId="0" borderId="15" xfId="0" applyNumberFormat="1" applyFont="1" applyBorder="1" applyAlignment="1">
      <alignment horizontal="center"/>
    </xf>
    <xf numFmtId="0" fontId="9" fillId="0" borderId="0" xfId="0" applyFont="1" applyBorder="1" applyAlignment="1">
      <alignment horizontal="center"/>
    </xf>
    <xf numFmtId="0" fontId="9" fillId="0" borderId="15" xfId="0" applyFont="1" applyBorder="1" applyAlignment="1">
      <alignment horizontal="center"/>
    </xf>
    <xf numFmtId="171" fontId="4" fillId="0" borderId="0" xfId="6" applyNumberFormat="1" applyFont="1" applyAlignment="1">
      <alignment horizontal="center"/>
    </xf>
    <xf numFmtId="1" fontId="5" fillId="0" borderId="13" xfId="0" applyNumberFormat="1" applyFont="1" applyBorder="1"/>
    <xf numFmtId="1" fontId="5" fillId="0" borderId="13" xfId="0" applyNumberFormat="1" applyFont="1" applyBorder="1" applyAlignment="1">
      <alignment horizontal="right"/>
    </xf>
    <xf numFmtId="0" fontId="3" fillId="0" borderId="0" xfId="0" applyFont="1" applyBorder="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8" fillId="0" borderId="16" xfId="0" applyFont="1" applyBorder="1"/>
    <xf numFmtId="0" fontId="8" fillId="0" borderId="15" xfId="0" applyFont="1" applyBorder="1"/>
    <xf numFmtId="3" fontId="7" fillId="0" borderId="17" xfId="0" applyNumberFormat="1" applyFont="1" applyFill="1" applyBorder="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xf numFmtId="0" fontId="31" fillId="0" borderId="0" xfId="0" applyFont="1" applyAlignment="1">
      <alignment horizontal="center"/>
    </xf>
    <xf numFmtId="0" fontId="5" fillId="0" borderId="0" xfId="0" applyFont="1" applyAlignment="1">
      <alignment horizontal="left"/>
    </xf>
    <xf numFmtId="0" fontId="3" fillId="0" borderId="0" xfId="0" applyFont="1" applyAlignment="1">
      <alignment horizontal="center"/>
    </xf>
    <xf numFmtId="0" fontId="5" fillId="0" borderId="0" xfId="0" applyFont="1"/>
    <xf numFmtId="0" fontId="22" fillId="0" borderId="0" xfId="4" applyAlignment="1" applyProtection="1">
      <alignment wrapText="1"/>
    </xf>
    <xf numFmtId="0" fontId="31" fillId="0" borderId="0" xfId="0" applyFont="1" applyAlignment="1">
      <alignment horizontal="center"/>
    </xf>
    <xf numFmtId="3" fontId="5" fillId="0" borderId="0" xfId="0" applyNumberFormat="1" applyFont="1" applyAlignment="1">
      <alignment horizontal="center"/>
    </xf>
    <xf numFmtId="0" fontId="5" fillId="0" borderId="0" xfId="0" applyFont="1" applyAlignment="1">
      <alignment horizontal="left"/>
    </xf>
    <xf numFmtId="0" fontId="5" fillId="0" borderId="0" xfId="0" applyFont="1"/>
    <xf numFmtId="4" fontId="5" fillId="0" borderId="0" xfId="0" applyNumberFormat="1" applyFont="1" applyAlignment="1">
      <alignment horizontal="center"/>
    </xf>
    <xf numFmtId="0" fontId="5" fillId="0" borderId="0" xfId="0" applyFont="1" applyFill="1" applyAlignment="1">
      <alignment horizontal="center"/>
    </xf>
    <xf numFmtId="3" fontId="5" fillId="0" borderId="0" xfId="0" applyNumberFormat="1" applyFont="1" applyAlignment="1">
      <alignment horizontal="center"/>
    </xf>
    <xf numFmtId="168" fontId="13" fillId="0" borderId="0" xfId="0" applyNumberFormat="1" applyFont="1" applyAlignment="1">
      <alignment horizontal="center"/>
    </xf>
    <xf numFmtId="0" fontId="5" fillId="0" borderId="0" xfId="0" applyFont="1"/>
    <xf numFmtId="0" fontId="5" fillId="0" borderId="0" xfId="0" applyFont="1" applyAlignment="1">
      <alignment horizontal="center"/>
    </xf>
    <xf numFmtId="3" fontId="0" fillId="0" borderId="0" xfId="6" applyNumberFormat="1" applyFont="1"/>
    <xf numFmtId="0" fontId="5" fillId="0" borderId="0" xfId="0" applyFont="1" applyAlignment="1">
      <alignment horizontal="right"/>
    </xf>
    <xf numFmtId="0" fontId="5" fillId="0" borderId="0" xfId="0" applyFont="1"/>
    <xf numFmtId="168" fontId="5" fillId="0" borderId="0" xfId="0" applyNumberFormat="1" applyFont="1" applyAlignment="1">
      <alignment horizontal="center"/>
    </xf>
    <xf numFmtId="3" fontId="5" fillId="0" borderId="0" xfId="0" applyNumberFormat="1" applyFont="1" applyAlignment="1">
      <alignment horizontal="center"/>
    </xf>
    <xf numFmtId="168" fontId="13" fillId="0" borderId="0" xfId="0" applyNumberFormat="1" applyFont="1" applyAlignment="1">
      <alignment horizontal="center"/>
    </xf>
    <xf numFmtId="4" fontId="5" fillId="0" borderId="0" xfId="0" applyNumberFormat="1" applyFont="1" applyAlignment="1">
      <alignment horizontal="center"/>
    </xf>
    <xf numFmtId="0" fontId="18" fillId="0" borderId="0" xfId="0" applyFont="1" applyAlignment="1">
      <alignment horizontal="right"/>
    </xf>
    <xf numFmtId="0" fontId="3" fillId="0" borderId="0" xfId="0" applyFont="1" applyAlignment="1">
      <alignment horizontal="center"/>
    </xf>
    <xf numFmtId="167" fontId="3" fillId="0" borderId="0" xfId="0" applyNumberFormat="1" applyFont="1" applyAlignment="1">
      <alignment horizontal="right"/>
    </xf>
    <xf numFmtId="167" fontId="14" fillId="0" borderId="0" xfId="0" applyNumberFormat="1" applyFont="1" applyAlignment="1">
      <alignment horizontal="right"/>
    </xf>
    <xf numFmtId="0" fontId="9" fillId="0" borderId="0" xfId="0" applyFont="1" applyAlignment="1">
      <alignment horizontal="left"/>
    </xf>
    <xf numFmtId="0" fontId="3" fillId="0" borderId="20" xfId="0" applyFont="1" applyBorder="1" applyAlignment="1">
      <alignment horizontal="center"/>
    </xf>
    <xf numFmtId="0" fontId="3" fillId="0" borderId="15" xfId="0" applyFont="1" applyBorder="1" applyAlignment="1">
      <alignment horizontal="center"/>
    </xf>
    <xf numFmtId="0" fontId="5" fillId="0" borderId="20" xfId="0" applyFont="1" applyBorder="1" applyAlignment="1">
      <alignment horizontal="center"/>
    </xf>
    <xf numFmtId="0" fontId="5" fillId="0" borderId="15" xfId="0"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167" fontId="13" fillId="0" borderId="20" xfId="0" applyNumberFormat="1" applyFont="1" applyBorder="1" applyAlignment="1">
      <alignment horizontal="center"/>
    </xf>
    <xf numFmtId="167" fontId="13" fillId="0" borderId="15" xfId="0" applyNumberFormat="1" applyFont="1" applyBorder="1" applyAlignment="1">
      <alignment horizontal="center"/>
    </xf>
    <xf numFmtId="168" fontId="16" fillId="0" borderId="22" xfId="0" applyNumberFormat="1" applyFont="1" applyBorder="1" applyAlignment="1">
      <alignment horizontal="center"/>
    </xf>
    <xf numFmtId="168" fontId="16" fillId="0" borderId="17" xfId="0" applyNumberFormat="1" applyFont="1" applyBorder="1" applyAlignment="1">
      <alignment horizontal="center"/>
    </xf>
    <xf numFmtId="168" fontId="9" fillId="0" borderId="20" xfId="0" applyNumberFormat="1" applyFont="1" applyBorder="1" applyAlignment="1">
      <alignment horizontal="center"/>
    </xf>
    <xf numFmtId="0" fontId="3" fillId="0" borderId="8" xfId="0" applyFont="1" applyBorder="1" applyAlignment="1">
      <alignment horizontal="center"/>
    </xf>
    <xf numFmtId="0" fontId="0" fillId="0" borderId="44" xfId="0" applyBorder="1"/>
    <xf numFmtId="168" fontId="0" fillId="0" borderId="44" xfId="0" applyNumberFormat="1" applyBorder="1"/>
    <xf numFmtId="168" fontId="13" fillId="0" borderId="2" xfId="0" applyNumberFormat="1" applyFont="1" applyBorder="1" applyAlignment="1">
      <alignment horizontal="right"/>
    </xf>
    <xf numFmtId="0" fontId="0" fillId="0" borderId="26" xfId="0" applyBorder="1"/>
    <xf numFmtId="0" fontId="5" fillId="0" borderId="24" xfId="0" applyFont="1" applyBorder="1" applyAlignment="1">
      <alignment horizontal="center"/>
    </xf>
    <xf numFmtId="3" fontId="5" fillId="0" borderId="24" xfId="0" applyNumberFormat="1" applyFont="1" applyBorder="1" applyAlignment="1">
      <alignment horizontal="center"/>
    </xf>
    <xf numFmtId="0" fontId="5" fillId="0" borderId="8" xfId="0" applyFont="1" applyBorder="1" applyAlignment="1">
      <alignment horizontal="center"/>
    </xf>
    <xf numFmtId="3" fontId="5" fillId="0" borderId="8" xfId="0" applyNumberFormat="1" applyFont="1" applyBorder="1" applyAlignment="1">
      <alignment horizontal="right"/>
    </xf>
    <xf numFmtId="168" fontId="5" fillId="0" borderId="8" xfId="0" applyNumberFormat="1" applyFont="1" applyBorder="1" applyAlignment="1">
      <alignment horizontal="right"/>
    </xf>
    <xf numFmtId="167" fontId="5" fillId="0" borderId="24" xfId="6" applyNumberFormat="1" applyFont="1" applyBorder="1" applyAlignment="1">
      <alignment horizontal="right"/>
    </xf>
    <xf numFmtId="167" fontId="5" fillId="0" borderId="8" xfId="6" applyNumberFormat="1" applyFont="1" applyBorder="1" applyAlignment="1">
      <alignment horizontal="right"/>
    </xf>
    <xf numFmtId="0" fontId="5" fillId="0" borderId="0" xfId="0" applyFont="1" applyAlignment="1">
      <alignment horizontal="left"/>
    </xf>
    <xf numFmtId="0" fontId="5" fillId="0" borderId="0" xfId="0" applyFont="1"/>
    <xf numFmtId="0" fontId="5" fillId="0" borderId="0" xfId="0" applyFont="1" applyAlignment="1">
      <alignment horizontal="left"/>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NumberFormat="1" applyFont="1" applyFill="1" applyBorder="1" applyAlignment="1">
      <alignment horizontal="center"/>
    </xf>
    <xf numFmtId="0" fontId="5" fillId="0" borderId="0" xfId="0" applyFont="1" applyAlignment="1">
      <alignment horizontal="left"/>
    </xf>
    <xf numFmtId="0" fontId="3" fillId="0" borderId="0" xfId="0" applyFont="1" applyAlignment="1">
      <alignment horizontal="center"/>
    </xf>
    <xf numFmtId="0" fontId="5" fillId="0" borderId="0" xfId="0" applyFont="1"/>
    <xf numFmtId="0" fontId="0" fillId="0" borderId="1" xfId="0" applyBorder="1" applyAlignment="1">
      <alignment horizontal="left"/>
    </xf>
    <xf numFmtId="0" fontId="5" fillId="0" borderId="0" xfId="0" applyFont="1" applyAlignment="1">
      <alignment horizontal="left"/>
    </xf>
    <xf numFmtId="171"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xf numFmtId="0" fontId="5" fillId="0" borderId="0" xfId="0" applyFont="1" applyAlignment="1">
      <alignment horizontal="left"/>
    </xf>
    <xf numFmtId="0" fontId="69" fillId="0" borderId="0" xfId="4" applyFont="1" applyAlignment="1" applyProtection="1">
      <alignment wrapText="1"/>
    </xf>
    <xf numFmtId="0" fontId="69" fillId="0" borderId="0" xfId="4" applyFont="1" applyAlignment="1" applyProtection="1">
      <alignment horizontal="left" wrapText="1"/>
    </xf>
    <xf numFmtId="0" fontId="3" fillId="0" borderId="8" xfId="0" applyFont="1" applyBorder="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xf numFmtId="3" fontId="5" fillId="0" borderId="0" xfId="0" applyNumberFormat="1" applyFont="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3" fillId="0" borderId="8" xfId="0" applyFont="1" applyBorder="1" applyAlignment="1">
      <alignment horizontal="center"/>
    </xf>
    <xf numFmtId="0" fontId="5" fillId="0" borderId="0" xfId="0" applyFont="1" applyAlignment="1">
      <alignment horizontal="center"/>
    </xf>
    <xf numFmtId="0" fontId="3" fillId="0" borderId="18" xfId="0" applyFont="1" applyBorder="1" applyAlignment="1">
      <alignment horizontal="center"/>
    </xf>
    <xf numFmtId="0" fontId="3" fillId="0" borderId="35" xfId="0" applyFont="1" applyBorder="1" applyAlignment="1">
      <alignment horizontal="center"/>
    </xf>
    <xf numFmtId="3" fontId="5" fillId="0" borderId="8" xfId="0" applyNumberFormat="1" applyFont="1" applyBorder="1" applyAlignment="1">
      <alignment horizontal="center"/>
    </xf>
    <xf numFmtId="3" fontId="5" fillId="0" borderId="35" xfId="0" applyNumberFormat="1" applyFont="1" applyBorder="1" applyAlignment="1">
      <alignment horizontal="center"/>
    </xf>
    <xf numFmtId="0" fontId="5" fillId="0" borderId="0" xfId="0" applyFont="1"/>
    <xf numFmtId="0" fontId="3" fillId="0" borderId="0" xfId="0" applyFont="1" applyAlignment="1">
      <alignment horizontal="left"/>
    </xf>
    <xf numFmtId="0" fontId="16" fillId="0" borderId="0" xfId="4" applyFont="1" applyAlignment="1" applyProtection="1"/>
    <xf numFmtId="0" fontId="0" fillId="0" borderId="0" xfId="0" applyAlignment="1">
      <alignment vertical="top"/>
    </xf>
    <xf numFmtId="0" fontId="3" fillId="0" borderId="37" xfId="0" applyFont="1" applyBorder="1" applyAlignment="1">
      <alignment horizontal="center"/>
    </xf>
    <xf numFmtId="0" fontId="0" fillId="0" borderId="18" xfId="0" applyBorder="1"/>
    <xf numFmtId="3" fontId="31" fillId="0" borderId="20" xfId="0" applyNumberFormat="1" applyFont="1" applyBorder="1" applyAlignment="1">
      <alignment horizontal="center"/>
    </xf>
    <xf numFmtId="169" fontId="31" fillId="0" borderId="20" xfId="0" applyNumberFormat="1" applyFont="1" applyBorder="1" applyAlignment="1">
      <alignment horizontal="center"/>
    </xf>
    <xf numFmtId="3" fontId="13" fillId="0" borderId="0" xfId="0" applyNumberFormat="1" applyFont="1" applyAlignment="1">
      <alignment horizontal="right" vertical="center"/>
    </xf>
    <xf numFmtId="0" fontId="5" fillId="0" borderId="0" xfId="0" applyFont="1" applyAlignment="1">
      <alignment horizontal="left"/>
    </xf>
    <xf numFmtId="0" fontId="3" fillId="0" borderId="0" xfId="0" applyFont="1" applyAlignment="1">
      <alignment horizontal="center"/>
    </xf>
    <xf numFmtId="0" fontId="3" fillId="0" borderId="1" xfId="0" applyFont="1" applyBorder="1" applyAlignment="1">
      <alignment horizontal="center"/>
    </xf>
    <xf numFmtId="0" fontId="9" fillId="0" borderId="0" xfId="0" applyFont="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4" fontId="5" fillId="0" borderId="0" xfId="0" applyNumberFormat="1" applyFont="1" applyAlignment="1">
      <alignment horizontal="center"/>
    </xf>
    <xf numFmtId="0" fontId="5" fillId="0" borderId="0" xfId="0" applyFont="1"/>
    <xf numFmtId="0" fontId="5" fillId="0" borderId="0" xfId="0" applyFont="1" applyAlignment="1">
      <alignment horizontal="left"/>
    </xf>
    <xf numFmtId="0" fontId="5"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xf numFmtId="0" fontId="5" fillId="0" borderId="0" xfId="0" applyFont="1" applyAlignment="1">
      <alignment horizontal="left"/>
    </xf>
    <xf numFmtId="0" fontId="3" fillId="0" borderId="0" xfId="0" applyFont="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xf numFmtId="0" fontId="3" fillId="0" borderId="0" xfId="0" applyFont="1" applyBorder="1" applyAlignment="1">
      <alignment horizontal="center"/>
    </xf>
    <xf numFmtId="0" fontId="3" fillId="0" borderId="1" xfId="0" applyFont="1" applyBorder="1" applyAlignment="1">
      <alignment horizontal="center"/>
    </xf>
    <xf numFmtId="0" fontId="5" fillId="0" borderId="0" xfId="0" applyFont="1" applyAlignment="1">
      <alignment horizontal="center"/>
    </xf>
    <xf numFmtId="168" fontId="5" fillId="0" borderId="0" xfId="0" applyNumberFormat="1" applyFont="1" applyAlignment="1">
      <alignment horizontal="center"/>
    </xf>
    <xf numFmtId="0" fontId="5" fillId="0" borderId="0" xfId="0" applyFont="1"/>
    <xf numFmtId="0" fontId="5" fillId="0" borderId="0" xfId="0" applyFont="1" applyFill="1" applyAlignment="1">
      <alignment horizontal="center"/>
    </xf>
    <xf numFmtId="3" fontId="5" fillId="0" borderId="15" xfId="0" applyNumberFormat="1" applyFont="1" applyBorder="1" applyAlignment="1">
      <alignment horizontal="right"/>
    </xf>
    <xf numFmtId="3" fontId="5" fillId="0" borderId="20" xfId="0" applyNumberFormat="1" applyFont="1" applyBorder="1" applyAlignment="1">
      <alignment horizontal="right"/>
    </xf>
    <xf numFmtId="3" fontId="9" fillId="0" borderId="0" xfId="0" applyNumberFormat="1" applyFont="1" applyFill="1" applyBorder="1" applyAlignment="1">
      <alignment horizontal="right"/>
    </xf>
    <xf numFmtId="0" fontId="5" fillId="0" borderId="0" xfId="0" applyFont="1" applyAlignment="1">
      <alignment horizontal="right"/>
    </xf>
    <xf numFmtId="0" fontId="3" fillId="0" borderId="0" xfId="0" applyFont="1" applyAlignment="1">
      <alignment horizontal="center"/>
    </xf>
    <xf numFmtId="0" fontId="9" fillId="0" borderId="0" xfId="0" applyFont="1" applyAlignment="1">
      <alignment horizontal="center"/>
    </xf>
    <xf numFmtId="0" fontId="5" fillId="0" borderId="0" xfId="0" applyFont="1" applyAlignment="1">
      <alignment horizontal="center"/>
    </xf>
    <xf numFmtId="0" fontId="31" fillId="0" borderId="0" xfId="0" applyFont="1" applyAlignment="1">
      <alignment horizontal="center"/>
    </xf>
    <xf numFmtId="168" fontId="5" fillId="0" borderId="0" xfId="0" applyNumberFormat="1" applyFont="1" applyAlignment="1">
      <alignment horizontal="center"/>
    </xf>
    <xf numFmtId="3" fontId="5" fillId="0" borderId="0" xfId="0" applyNumberFormat="1" applyFont="1" applyAlignment="1">
      <alignment horizontal="center"/>
    </xf>
    <xf numFmtId="168" fontId="13" fillId="0" borderId="0" xfId="0" applyNumberFormat="1" applyFont="1" applyAlignment="1">
      <alignment horizontal="center"/>
    </xf>
    <xf numFmtId="4" fontId="5" fillId="0" borderId="0" xfId="0" applyNumberFormat="1" applyFont="1" applyAlignment="1">
      <alignment horizontal="center"/>
    </xf>
    <xf numFmtId="0" fontId="5" fillId="0" borderId="0" xfId="0" applyFont="1"/>
    <xf numFmtId="0" fontId="5" fillId="0" borderId="0" xfId="0" applyFont="1"/>
    <xf numFmtId="0" fontId="5" fillId="0" borderId="0" xfId="0" applyFont="1" applyAlignment="1">
      <alignment horizontal="left"/>
    </xf>
    <xf numFmtId="3" fontId="5" fillId="0" borderId="0" xfId="0" applyNumberFormat="1" applyFont="1" applyAlignment="1">
      <alignment horizontal="center"/>
    </xf>
    <xf numFmtId="0" fontId="9" fillId="0" borderId="0" xfId="0" applyFont="1" applyAlignment="1">
      <alignment horizontal="left"/>
    </xf>
    <xf numFmtId="0" fontId="5" fillId="0" borderId="0" xfId="0" applyFont="1"/>
    <xf numFmtId="3" fontId="5" fillId="0" borderId="0" xfId="0" applyNumberFormat="1" applyFont="1" applyAlignment="1">
      <alignment horizontal="center"/>
    </xf>
    <xf numFmtId="167" fontId="13" fillId="0" borderId="0" xfId="0" quotePrefix="1" applyNumberFormat="1" applyFont="1" applyAlignment="1">
      <alignment horizontal="right"/>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xf numFmtId="1" fontId="9" fillId="0" borderId="0" xfId="0" applyNumberFormat="1" applyFont="1" applyAlignment="1">
      <alignment horizontal="left"/>
    </xf>
    <xf numFmtId="0" fontId="8" fillId="0" borderId="0" xfId="0" applyFont="1" applyFill="1"/>
    <xf numFmtId="0" fontId="3" fillId="0" borderId="1" xfId="0" applyFont="1" applyBorder="1" applyAlignment="1">
      <alignment horizontal="center"/>
    </xf>
    <xf numFmtId="0" fontId="5" fillId="0" borderId="0" xfId="0" applyFont="1"/>
    <xf numFmtId="0" fontId="3" fillId="0" borderId="0" xfId="0" applyFont="1" applyAlignment="1">
      <alignment horizontal="center"/>
    </xf>
    <xf numFmtId="0" fontId="5" fillId="0" borderId="0" xfId="0" applyFont="1" applyAlignment="1">
      <alignment horizontal="left"/>
    </xf>
    <xf numFmtId="0" fontId="5" fillId="0" borderId="0" xfId="0" applyFont="1" applyAlignment="1">
      <alignment horizontal="left"/>
    </xf>
    <xf numFmtId="0" fontId="5" fillId="0" borderId="0" xfId="0" applyFont="1"/>
    <xf numFmtId="178" fontId="4" fillId="0" borderId="0" xfId="0" applyNumberFormat="1" applyFont="1" applyAlignment="1">
      <alignment horizontal="center"/>
    </xf>
    <xf numFmtId="0" fontId="5" fillId="0" borderId="0" xfId="0" applyFont="1" applyAlignment="1">
      <alignment horizontal="left"/>
    </xf>
    <xf numFmtId="0" fontId="3" fillId="0" borderId="0" xfId="0" applyFont="1" applyAlignment="1">
      <alignment horizontal="left"/>
    </xf>
    <xf numFmtId="3" fontId="5" fillId="4" borderId="0" xfId="0" applyNumberFormat="1" applyFont="1" applyFill="1" applyBorder="1" applyAlignment="1"/>
    <xf numFmtId="3" fontId="4" fillId="0" borderId="0" xfId="0" applyNumberFormat="1" applyFont="1" applyAlignment="1"/>
    <xf numFmtId="49" fontId="5" fillId="0" borderId="0" xfId="0" applyNumberFormat="1" applyFont="1" applyAlignment="1">
      <alignment horizontal="left"/>
    </xf>
    <xf numFmtId="0" fontId="3" fillId="0" borderId="0" xfId="0" applyFont="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applyAlignment="1" applyProtection="1">
      <alignment horizontal="left"/>
    </xf>
    <xf numFmtId="0" fontId="5" fillId="0" borderId="0" xfId="0" applyFont="1" applyAlignment="1">
      <alignment horizontal="left"/>
    </xf>
    <xf numFmtId="0" fontId="5" fillId="0" borderId="0" xfId="0" applyFont="1" applyAlignment="1">
      <alignment horizontal="center"/>
    </xf>
    <xf numFmtId="167" fontId="9" fillId="0" borderId="13" xfId="0" applyNumberFormat="1" applyFont="1" applyBorder="1" applyAlignment="1">
      <alignment horizontal="right"/>
    </xf>
    <xf numFmtId="3" fontId="9" fillId="0" borderId="13" xfId="0" applyNumberFormat="1" applyFont="1" applyBorder="1" applyAlignment="1">
      <alignment horizontal="right"/>
    </xf>
    <xf numFmtId="3" fontId="9" fillId="0" borderId="45" xfId="0" applyNumberFormat="1" applyFont="1" applyBorder="1" applyAlignment="1">
      <alignment horizontal="right"/>
    </xf>
    <xf numFmtId="0" fontId="3" fillId="0" borderId="0" xfId="0" applyFont="1" applyAlignment="1">
      <alignment horizontal="center"/>
    </xf>
    <xf numFmtId="0" fontId="5" fillId="0" borderId="0" xfId="0" applyFont="1"/>
    <xf numFmtId="182" fontId="0" fillId="0" borderId="0" xfId="0" applyNumberFormat="1"/>
    <xf numFmtId="0" fontId="5" fillId="0" borderId="0" xfId="0" applyFont="1" applyAlignment="1">
      <alignment horizontal="center"/>
    </xf>
    <xf numFmtId="168" fontId="13" fillId="0" borderId="0" xfId="0" applyNumberFormat="1" applyFont="1" applyAlignment="1">
      <alignment horizontal="center"/>
    </xf>
    <xf numFmtId="0" fontId="5" fillId="0" borderId="0" xfId="0" applyFont="1"/>
    <xf numFmtId="0" fontId="5" fillId="0" borderId="0" xfId="0" applyFont="1" applyAlignment="1">
      <alignment horizontal="left"/>
    </xf>
    <xf numFmtId="0" fontId="31" fillId="0" borderId="0" xfId="0" applyFont="1" applyAlignment="1">
      <alignment horizontal="left"/>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xf numFmtId="0" fontId="5" fillId="0" borderId="0" xfId="0" applyFont="1" applyAlignment="1">
      <alignment horizontal="left"/>
    </xf>
    <xf numFmtId="0" fontId="3" fillId="0" borderId="0" xfId="0" applyFont="1" applyAlignment="1">
      <alignment horizontal="center"/>
    </xf>
    <xf numFmtId="0" fontId="3" fillId="0" borderId="8" xfId="0" applyFont="1" applyBorder="1" applyAlignment="1">
      <alignment horizontal="center"/>
    </xf>
    <xf numFmtId="0" fontId="3" fillId="0" borderId="34" xfId="0" applyFont="1" applyBorder="1" applyAlignment="1">
      <alignment horizontal="center"/>
    </xf>
    <xf numFmtId="0" fontId="3" fillId="0" borderId="35" xfId="0" applyFont="1" applyBorder="1" applyAlignment="1">
      <alignment horizontal="center"/>
    </xf>
    <xf numFmtId="168" fontId="0" fillId="0" borderId="0" xfId="0" applyNumberFormat="1" applyAlignment="1">
      <alignment horizontal="center"/>
    </xf>
    <xf numFmtId="0" fontId="5" fillId="0" borderId="0" xfId="0" applyFont="1" applyAlignment="1">
      <alignment horizontal="left"/>
    </xf>
    <xf numFmtId="0" fontId="3" fillId="0" borderId="0" xfId="0" applyFont="1" applyAlignment="1">
      <alignment horizontal="center"/>
    </xf>
    <xf numFmtId="0" fontId="5" fillId="0" borderId="0" xfId="0" applyFont="1" applyAlignment="1">
      <alignment horizontal="center"/>
    </xf>
    <xf numFmtId="3" fontId="5" fillId="0" borderId="0" xfId="0" applyNumberFormat="1" applyFont="1" applyAlignment="1">
      <alignment horizontal="center"/>
    </xf>
    <xf numFmtId="0" fontId="5" fillId="0" borderId="0" xfId="0" applyFont="1" applyAlignment="1">
      <alignment horizontal="right"/>
    </xf>
    <xf numFmtId="0" fontId="5" fillId="0" borderId="0" xfId="0" applyFont="1"/>
    <xf numFmtId="1" fontId="5" fillId="0" borderId="2" xfId="0" applyNumberFormat="1" applyFont="1" applyBorder="1" applyAlignment="1">
      <alignment horizontal="right"/>
    </xf>
    <xf numFmtId="1" fontId="9" fillId="0" borderId="0" xfId="0" applyNumberFormat="1" applyFont="1" applyAlignment="1">
      <alignment horizontal="right"/>
    </xf>
    <xf numFmtId="168" fontId="2" fillId="0" borderId="0" xfId="0" applyNumberFormat="1" applyFont="1"/>
    <xf numFmtId="3" fontId="5" fillId="0" borderId="0" xfId="0" applyNumberFormat="1" applyFont="1" applyAlignment="1">
      <alignment horizontal="right" vertical="top"/>
    </xf>
    <xf numFmtId="0" fontId="5" fillId="0" borderId="0" xfId="0" applyFont="1" applyAlignment="1">
      <alignment horizontal="center"/>
    </xf>
    <xf numFmtId="3" fontId="5" fillId="0" borderId="0" xfId="0" applyNumberFormat="1" applyFont="1" applyAlignment="1">
      <alignment horizontal="center"/>
    </xf>
    <xf numFmtId="0" fontId="31" fillId="0" borderId="0" xfId="0" applyFont="1" applyAlignment="1">
      <alignment horizontal="center"/>
    </xf>
    <xf numFmtId="0" fontId="5" fillId="0" borderId="0" xfId="0" applyFont="1"/>
    <xf numFmtId="2" fontId="5" fillId="0" borderId="0" xfId="0" quotePrefix="1" applyNumberFormat="1" applyFont="1" applyAlignment="1">
      <alignment horizontal="center"/>
    </xf>
    <xf numFmtId="0" fontId="5" fillId="0" borderId="0" xfId="0" applyFont="1"/>
    <xf numFmtId="0" fontId="5" fillId="0" borderId="0" xfId="0" applyFont="1" applyAlignment="1">
      <alignment horizontal="left"/>
    </xf>
    <xf numFmtId="0" fontId="5" fillId="0" borderId="0" xfId="0" applyFont="1"/>
    <xf numFmtId="0" fontId="73" fillId="0" borderId="0" xfId="0" applyFont="1" applyAlignment="1">
      <alignment vertical="center"/>
    </xf>
    <xf numFmtId="0" fontId="73" fillId="0" borderId="0" xfId="0" applyFont="1" applyAlignment="1">
      <alignment horizontal="right" vertical="center"/>
    </xf>
    <xf numFmtId="183" fontId="0" fillId="0" borderId="0" xfId="0" applyNumberFormat="1" applyAlignment="1">
      <alignment horizontal="center"/>
    </xf>
    <xf numFmtId="171" fontId="13" fillId="0" borderId="0" xfId="6" applyNumberFormat="1" applyFont="1" applyAlignment="1">
      <alignment horizontal="center"/>
    </xf>
    <xf numFmtId="0" fontId="5" fillId="0" borderId="0" xfId="0" applyFont="1" applyAlignment="1">
      <alignment horizontal="left"/>
    </xf>
    <xf numFmtId="168"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xf numFmtId="167" fontId="13" fillId="0" borderId="0" xfId="0" applyNumberFormat="1" applyFont="1" applyFill="1"/>
    <xf numFmtId="0" fontId="5" fillId="0" borderId="0" xfId="0" applyFont="1" applyFill="1" applyAlignment="1"/>
    <xf numFmtId="0" fontId="5" fillId="0" borderId="0" xfId="0" applyFont="1" applyAlignment="1">
      <alignment horizontal="left"/>
    </xf>
    <xf numFmtId="0" fontId="3" fillId="0" borderId="20" xfId="0" applyFont="1" applyBorder="1" applyAlignment="1">
      <alignment horizontal="center"/>
    </xf>
    <xf numFmtId="0" fontId="3" fillId="0" borderId="15" xfId="0" applyFont="1" applyBorder="1" applyAlignment="1">
      <alignment horizontal="center"/>
    </xf>
    <xf numFmtId="0" fontId="6" fillId="0" borderId="0" xfId="0" applyFont="1" applyFill="1" applyAlignment="1">
      <alignment horizontal="center"/>
    </xf>
    <xf numFmtId="0" fontId="3" fillId="0" borderId="0" xfId="0" applyFont="1" applyAlignment="1">
      <alignment horizontal="center"/>
    </xf>
    <xf numFmtId="0" fontId="0" fillId="0" borderId="0" xfId="0" applyAlignment="1">
      <alignment horizontal="left"/>
    </xf>
    <xf numFmtId="0" fontId="5" fillId="0" borderId="0" xfId="0" applyFont="1"/>
    <xf numFmtId="0" fontId="9" fillId="0" borderId="0" xfId="0" applyFont="1" applyFill="1" applyAlignment="1">
      <alignment horizontal="center"/>
    </xf>
    <xf numFmtId="0" fontId="2" fillId="0" borderId="0" xfId="0" applyFont="1" applyFill="1" applyBorder="1" applyAlignment="1">
      <alignment horizontal="left" wrapText="1"/>
    </xf>
    <xf numFmtId="0" fontId="5" fillId="0" borderId="0" xfId="0" applyFont="1" applyFill="1" applyAlignment="1">
      <alignment horizontal="center"/>
    </xf>
    <xf numFmtId="0" fontId="74" fillId="0" borderId="0" xfId="0" applyFont="1"/>
    <xf numFmtId="167" fontId="5" fillId="0" borderId="0" xfId="0" applyNumberFormat="1" applyFont="1" applyAlignment="1">
      <alignment horizontal="left"/>
    </xf>
    <xf numFmtId="171" fontId="5" fillId="0" borderId="0" xfId="6" applyNumberFormat="1" applyFont="1" applyAlignment="1">
      <alignment horizontal="left"/>
    </xf>
    <xf numFmtId="0" fontId="6" fillId="0" borderId="0" xfId="0" applyFont="1" applyAlignment="1">
      <alignment horizontal="center"/>
    </xf>
    <xf numFmtId="0" fontId="5" fillId="0" borderId="0" xfId="0" applyFont="1" applyAlignment="1">
      <alignment horizontal="right"/>
    </xf>
    <xf numFmtId="0" fontId="3" fillId="0" borderId="0" xfId="0" applyFont="1" applyBorder="1" applyAlignment="1">
      <alignment horizontal="center"/>
    </xf>
    <xf numFmtId="0" fontId="5" fillId="0" borderId="0" xfId="0" applyFont="1"/>
    <xf numFmtId="0" fontId="9" fillId="0" borderId="1" xfId="0" applyFont="1" applyFill="1" applyBorder="1" applyAlignment="1">
      <alignment horizontal="center"/>
    </xf>
    <xf numFmtId="0" fontId="2" fillId="0" borderId="0" xfId="0" applyFont="1" applyFill="1" applyBorder="1" applyAlignment="1">
      <alignment wrapText="1"/>
    </xf>
    <xf numFmtId="0" fontId="5" fillId="0" borderId="0" xfId="0" applyFont="1"/>
    <xf numFmtId="2" fontId="0" fillId="0" borderId="0" xfId="0" applyNumberFormat="1"/>
    <xf numFmtId="182" fontId="5" fillId="0" borderId="0" xfId="0" applyNumberFormat="1" applyFont="1" applyAlignment="1">
      <alignment horizontal="center"/>
    </xf>
    <xf numFmtId="182" fontId="9" fillId="0" borderId="0" xfId="0" applyNumberFormat="1" applyFont="1" applyAlignment="1">
      <alignment horizontal="center"/>
    </xf>
    <xf numFmtId="0" fontId="5" fillId="0" borderId="0" xfId="0" applyFont="1" applyBorder="1" applyAlignment="1">
      <alignment horizontal="left" vertical="top" wrapText="1"/>
    </xf>
    <xf numFmtId="0" fontId="2" fillId="0" borderId="0" xfId="12" applyFont="1" applyFill="1" applyBorder="1"/>
    <xf numFmtId="0" fontId="3" fillId="0" borderId="0" xfId="0" applyFont="1" applyBorder="1" applyAlignment="1">
      <alignment horizontal="center"/>
    </xf>
    <xf numFmtId="2" fontId="29" fillId="0" borderId="0" xfId="0" applyNumberFormat="1" applyFont="1"/>
    <xf numFmtId="0" fontId="6" fillId="0" borderId="0" xfId="0" applyFont="1" applyFill="1" applyAlignment="1">
      <alignment horizontal="center"/>
    </xf>
    <xf numFmtId="0" fontId="6" fillId="0" borderId="0" xfId="0" applyFont="1" applyAlignment="1">
      <alignment horizontal="center"/>
    </xf>
    <xf numFmtId="0" fontId="5" fillId="0" borderId="0" xfId="0" applyFont="1" applyAlignment="1">
      <alignment horizontal="right"/>
    </xf>
    <xf numFmtId="0" fontId="69" fillId="0" borderId="0" xfId="4" applyFont="1" applyAlignment="1" applyProtection="1">
      <alignment horizontal="left"/>
    </xf>
    <xf numFmtId="0" fontId="5" fillId="0" borderId="0" xfId="0" applyFont="1" applyAlignment="1">
      <alignment horizontal="left"/>
    </xf>
    <xf numFmtId="3" fontId="6" fillId="0" borderId="0" xfId="0" applyNumberFormat="1" applyFont="1" applyAlignment="1">
      <alignment horizontal="center"/>
    </xf>
    <xf numFmtId="3" fontId="3" fillId="0" borderId="0" xfId="0" applyNumberFormat="1" applyFont="1" applyBorder="1" applyAlignment="1">
      <alignment horizontal="center"/>
    </xf>
    <xf numFmtId="3" fontId="6" fillId="0" borderId="0" xfId="0" applyNumberFormat="1" applyFont="1" applyFill="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69" fillId="0" borderId="0" xfId="4" applyFont="1" applyAlignment="1" applyProtection="1">
      <alignment horizontal="left" vertical="top" wrapText="1"/>
    </xf>
    <xf numFmtId="0" fontId="3" fillId="0" borderId="1" xfId="0" applyFont="1" applyFill="1" applyBorder="1" applyAlignment="1">
      <alignment horizontal="center"/>
    </xf>
    <xf numFmtId="0" fontId="5" fillId="0" borderId="0" xfId="0" applyFont="1" applyAlignment="1">
      <alignment horizontal="left" wrapText="1"/>
    </xf>
    <xf numFmtId="0" fontId="3" fillId="0" borderId="11" xfId="0" applyFont="1" applyBorder="1" applyAlignment="1">
      <alignment horizontal="center"/>
    </xf>
    <xf numFmtId="0" fontId="3" fillId="0" borderId="2" xfId="0" applyFont="1" applyBorder="1" applyAlignment="1">
      <alignment horizontal="center"/>
    </xf>
    <xf numFmtId="0" fontId="3" fillId="0" borderId="12" xfId="0" applyFont="1" applyBorder="1" applyAlignment="1">
      <alignment horizontal="center"/>
    </xf>
    <xf numFmtId="0" fontId="69" fillId="0" borderId="0" xfId="4" applyFont="1" applyAlignment="1" applyProtection="1">
      <alignment wrapText="1"/>
    </xf>
    <xf numFmtId="0" fontId="22" fillId="0" borderId="0" xfId="4" applyAlignment="1" applyProtection="1">
      <alignment wrapText="1"/>
    </xf>
    <xf numFmtId="0" fontId="0" fillId="0" borderId="0" xfId="0" applyFill="1" applyBorder="1" applyAlignment="1">
      <alignment vertical="top" wrapText="1"/>
    </xf>
    <xf numFmtId="17" fontId="3" fillId="0" borderId="0" xfId="0" applyNumberFormat="1" applyFont="1" applyBorder="1" applyAlignment="1">
      <alignment horizontal="center"/>
    </xf>
    <xf numFmtId="0" fontId="18" fillId="0" borderId="0" xfId="0" quotePrefix="1" applyNumberFormat="1" applyFont="1" applyBorder="1" applyAlignment="1">
      <alignment horizontal="left" wrapText="1"/>
    </xf>
    <xf numFmtId="0" fontId="69" fillId="0" borderId="0" xfId="4" applyFont="1" applyAlignment="1" applyProtection="1">
      <alignment horizontal="left" wrapText="1"/>
    </xf>
    <xf numFmtId="0" fontId="18" fillId="0" borderId="0" xfId="0" applyNumberFormat="1" applyFont="1" applyBorder="1" applyAlignment="1">
      <alignment horizontal="left" wrapText="1"/>
    </xf>
    <xf numFmtId="0" fontId="16" fillId="0" borderId="0" xfId="4" applyFont="1" applyAlignment="1" applyProtection="1">
      <alignment horizontal="left" wrapText="1"/>
    </xf>
    <xf numFmtId="0" fontId="41" fillId="0" borderId="1" xfId="0" applyFont="1" applyBorder="1" applyAlignment="1">
      <alignment horizontal="center"/>
    </xf>
    <xf numFmtId="0" fontId="3" fillId="0" borderId="1" xfId="0" applyFont="1" applyBorder="1" applyAlignment="1">
      <alignment horizontal="center"/>
    </xf>
    <xf numFmtId="0" fontId="9" fillId="0" borderId="0" xfId="0" applyFont="1" applyAlignment="1">
      <alignment horizontal="center"/>
    </xf>
    <xf numFmtId="0" fontId="2" fillId="0" borderId="0" xfId="0" applyFont="1" applyAlignment="1">
      <alignment horizontal="left" wrapText="1"/>
    </xf>
    <xf numFmtId="0" fontId="2" fillId="0" borderId="0" xfId="0" applyFont="1" applyAlignment="1">
      <alignment horizontal="left"/>
    </xf>
    <xf numFmtId="0" fontId="2" fillId="0" borderId="0" xfId="0" applyNumberFormat="1" applyFont="1" applyAlignment="1">
      <alignment horizontal="left" wrapText="1"/>
    </xf>
    <xf numFmtId="0" fontId="0" fillId="0" borderId="0" xfId="0" applyNumberFormat="1" applyAlignment="1">
      <alignment horizontal="left" wrapText="1"/>
    </xf>
    <xf numFmtId="0" fontId="2" fillId="0" borderId="0" xfId="0" applyFont="1" applyAlignment="1">
      <alignment horizontal="left" wrapText="1" shrinkToFit="1"/>
    </xf>
    <xf numFmtId="0" fontId="69" fillId="0" borderId="0" xfId="4" applyFont="1" applyBorder="1" applyAlignment="1" applyProtection="1">
      <alignment horizontal="left" wrapText="1"/>
    </xf>
    <xf numFmtId="0" fontId="5" fillId="0" borderId="0" xfId="0" applyFont="1" applyAlignment="1">
      <alignment horizontal="left" vertical="top"/>
    </xf>
    <xf numFmtId="0" fontId="69" fillId="0" borderId="0" xfId="4" applyFont="1" applyAlignment="1" applyProtection="1"/>
    <xf numFmtId="0" fontId="41" fillId="0" borderId="0" xfId="0" applyFont="1" applyAlignment="1">
      <alignment horizontal="center"/>
    </xf>
    <xf numFmtId="0" fontId="6" fillId="3" borderId="0" xfId="0" applyFont="1" applyFill="1" applyAlignment="1">
      <alignment horizontal="center"/>
    </xf>
    <xf numFmtId="0" fontId="3" fillId="0" borderId="0" xfId="0" applyFont="1" applyFill="1" applyAlignment="1">
      <alignment horizontal="center"/>
    </xf>
    <xf numFmtId="0" fontId="0" fillId="0" borderId="0" xfId="0" applyAlignment="1">
      <alignment horizontal="left" wrapText="1"/>
    </xf>
    <xf numFmtId="0" fontId="3" fillId="0" borderId="6" xfId="0" applyFont="1" applyBorder="1" applyAlignment="1">
      <alignment horizontal="center"/>
    </xf>
    <xf numFmtId="0" fontId="3" fillId="0" borderId="9" xfId="0" applyFont="1" applyBorder="1" applyAlignment="1">
      <alignment horizontal="center"/>
    </xf>
    <xf numFmtId="0" fontId="5" fillId="0" borderId="0" xfId="0" applyNumberFormat="1" applyFont="1" applyAlignment="1">
      <alignment horizontal="left" wrapText="1"/>
    </xf>
    <xf numFmtId="0" fontId="5" fillId="0" borderId="0" xfId="0" applyNumberFormat="1" applyFont="1" applyAlignment="1">
      <alignment horizontal="left"/>
    </xf>
    <xf numFmtId="171" fontId="5" fillId="0" borderId="0" xfId="0" applyNumberFormat="1" applyFont="1" applyAlignment="1">
      <alignment horizontal="center"/>
    </xf>
    <xf numFmtId="0" fontId="3" fillId="0" borderId="8" xfId="0" applyFont="1" applyBorder="1" applyAlignment="1">
      <alignment horizontal="center"/>
    </xf>
    <xf numFmtId="0" fontId="31" fillId="0" borderId="0" xfId="0" applyFont="1" applyAlignment="1">
      <alignment horizontal="left"/>
    </xf>
    <xf numFmtId="0" fontId="5" fillId="0" borderId="0" xfId="0" applyFont="1" applyAlignment="1">
      <alignment horizontal="center"/>
    </xf>
    <xf numFmtId="0" fontId="31" fillId="0" borderId="0" xfId="0" applyFont="1" applyAlignment="1">
      <alignment horizontal="center"/>
    </xf>
    <xf numFmtId="168" fontId="5" fillId="0" borderId="0" xfId="0" applyNumberFormat="1" applyFont="1" applyAlignment="1">
      <alignment horizontal="center"/>
    </xf>
    <xf numFmtId="0" fontId="0" fillId="0" borderId="0" xfId="0" applyAlignment="1">
      <alignment horizontal="left"/>
    </xf>
    <xf numFmtId="171" fontId="13" fillId="0" borderId="0" xfId="6" applyNumberFormat="1" applyFont="1" applyAlignment="1">
      <alignment horizontal="center"/>
    </xf>
    <xf numFmtId="3" fontId="5" fillId="0" borderId="0" xfId="0" applyNumberFormat="1" applyFont="1" applyAlignment="1">
      <alignment horizontal="center"/>
    </xf>
    <xf numFmtId="0" fontId="55" fillId="0" borderId="0" xfId="0" applyFont="1" applyAlignment="1">
      <alignment horizontal="center"/>
    </xf>
    <xf numFmtId="0" fontId="55" fillId="0" borderId="0" xfId="0" applyFont="1" applyFill="1" applyAlignment="1">
      <alignment horizontal="center"/>
    </xf>
    <xf numFmtId="0" fontId="47" fillId="0" borderId="0" xfId="0" applyNumberFormat="1" applyFont="1" applyAlignment="1">
      <alignment horizontal="left"/>
    </xf>
    <xf numFmtId="0" fontId="47" fillId="0" borderId="0" xfId="0" applyFont="1" applyAlignment="1">
      <alignment horizontal="left"/>
    </xf>
    <xf numFmtId="0" fontId="13" fillId="0" borderId="0" xfId="0" applyFont="1" applyAlignment="1">
      <alignment horizontal="left"/>
    </xf>
    <xf numFmtId="4" fontId="5" fillId="0" borderId="0" xfId="0" applyNumberFormat="1" applyFont="1" applyAlignment="1">
      <alignment horizontal="center"/>
    </xf>
    <xf numFmtId="0" fontId="5" fillId="0" borderId="0" xfId="0" applyFont="1" applyBorder="1" applyAlignment="1">
      <alignment horizontal="left"/>
    </xf>
    <xf numFmtId="0" fontId="9" fillId="0" borderId="0" xfId="0" applyFont="1" applyAlignment="1">
      <alignment horizontal="left"/>
    </xf>
    <xf numFmtId="0" fontId="16" fillId="0" borderId="0" xfId="4" applyFont="1" applyAlignment="1" applyProtection="1">
      <alignment horizontal="left"/>
    </xf>
    <xf numFmtId="0" fontId="3" fillId="0" borderId="34" xfId="0" applyFont="1" applyBorder="1" applyAlignment="1">
      <alignment horizontal="center"/>
    </xf>
    <xf numFmtId="0" fontId="3" fillId="0" borderId="35" xfId="0" applyFont="1" applyBorder="1" applyAlignment="1">
      <alignment horizontal="center"/>
    </xf>
    <xf numFmtId="0" fontId="3" fillId="0" borderId="20" xfId="0" applyFont="1" applyBorder="1" applyAlignment="1">
      <alignment horizontal="center"/>
    </xf>
    <xf numFmtId="0" fontId="3" fillId="0" borderId="15" xfId="0" applyFont="1" applyBorder="1" applyAlignment="1">
      <alignment horizontal="center"/>
    </xf>
    <xf numFmtId="0" fontId="9" fillId="0" borderId="0" xfId="0" applyFont="1" applyBorder="1" applyAlignment="1">
      <alignment horizontal="left"/>
    </xf>
    <xf numFmtId="0" fontId="9" fillId="0" borderId="9" xfId="0" applyFont="1" applyBorder="1" applyAlignment="1">
      <alignment horizontal="left"/>
    </xf>
    <xf numFmtId="0" fontId="5" fillId="0" borderId="9" xfId="0" applyFont="1" applyBorder="1" applyAlignment="1">
      <alignment horizontal="left"/>
    </xf>
    <xf numFmtId="0" fontId="16" fillId="0" borderId="0" xfId="4" applyFont="1" applyAlignment="1" applyProtection="1">
      <alignment vertical="top" wrapText="1"/>
    </xf>
    <xf numFmtId="0" fontId="3" fillId="0" borderId="18" xfId="0" applyFont="1" applyBorder="1" applyAlignment="1">
      <alignment horizontal="center"/>
    </xf>
    <xf numFmtId="169" fontId="5" fillId="0" borderId="0" xfId="0" applyNumberFormat="1" applyFont="1" applyAlignment="1">
      <alignment horizontal="left"/>
    </xf>
    <xf numFmtId="0" fontId="9" fillId="0" borderId="20" xfId="0" applyFont="1" applyBorder="1" applyAlignment="1">
      <alignment horizontal="center"/>
    </xf>
    <xf numFmtId="0" fontId="9" fillId="0" borderId="0" xfId="0" applyFont="1" applyBorder="1" applyAlignment="1">
      <alignment horizontal="center"/>
    </xf>
    <xf numFmtId="0" fontId="9" fillId="0" borderId="15" xfId="0" applyFont="1" applyBorder="1" applyAlignment="1">
      <alignment horizontal="center"/>
    </xf>
    <xf numFmtId="0" fontId="22" fillId="0" borderId="0" xfId="4" applyAlignment="1" applyProtection="1">
      <alignment horizontal="left" wrapText="1"/>
    </xf>
    <xf numFmtId="3" fontId="9" fillId="0" borderId="0" xfId="0" applyNumberFormat="1" applyFont="1" applyBorder="1" applyAlignment="1">
      <alignment horizontal="left"/>
    </xf>
    <xf numFmtId="0" fontId="5" fillId="0" borderId="0" xfId="0" quotePrefix="1" applyFont="1" applyAlignment="1">
      <alignment horizontal="left"/>
    </xf>
    <xf numFmtId="0" fontId="5" fillId="0" borderId="0" xfId="0" applyFont="1"/>
    <xf numFmtId="0" fontId="69" fillId="0" borderId="0" xfId="4" applyFont="1" applyBorder="1" applyAlignment="1" applyProtection="1">
      <alignment horizontal="left"/>
    </xf>
    <xf numFmtId="0" fontId="6" fillId="0" borderId="0" xfId="0" applyFont="1" applyBorder="1" applyAlignment="1">
      <alignment horizontal="center"/>
    </xf>
    <xf numFmtId="0" fontId="2" fillId="0" borderId="0" xfId="12" applyFont="1" applyFill="1" applyBorder="1" applyAlignment="1">
      <alignment horizontal="left"/>
    </xf>
    <xf numFmtId="0" fontId="2" fillId="0" borderId="0" xfId="12" applyFont="1" applyFill="1" applyBorder="1" applyAlignment="1">
      <alignment horizontal="left" wrapText="1"/>
    </xf>
    <xf numFmtId="0" fontId="2" fillId="0" borderId="0" xfId="10" applyFont="1" applyFill="1" applyBorder="1" applyAlignment="1">
      <alignment horizontal="left" wrapText="1"/>
    </xf>
    <xf numFmtId="0" fontId="6" fillId="0" borderId="0" xfId="7" applyFont="1" applyFill="1" applyAlignment="1">
      <alignment horizontal="center"/>
    </xf>
    <xf numFmtId="0" fontId="6" fillId="0" borderId="0" xfId="7" applyFont="1" applyAlignment="1">
      <alignment horizontal="center"/>
    </xf>
    <xf numFmtId="0" fontId="69" fillId="0" borderId="0" xfId="4" applyFont="1" applyAlignment="1" applyProtection="1">
      <alignment horizontal="left" vertical="top"/>
    </xf>
    <xf numFmtId="0" fontId="5" fillId="0" borderId="0" xfId="0" applyFont="1" applyFill="1" applyAlignment="1">
      <alignment horizontal="center"/>
    </xf>
    <xf numFmtId="0" fontId="9" fillId="0" borderId="0" xfId="0" applyFont="1" applyFill="1" applyAlignment="1">
      <alignment horizontal="center"/>
    </xf>
    <xf numFmtId="0" fontId="2" fillId="0" borderId="0" xfId="0" applyFont="1" applyFill="1" applyBorder="1" applyAlignment="1">
      <alignment horizontal="left" wrapText="1"/>
    </xf>
    <xf numFmtId="0" fontId="8" fillId="0" borderId="0" xfId="0" applyFont="1" applyAlignment="1">
      <alignment horizontal="left" wrapText="1"/>
    </xf>
    <xf numFmtId="0" fontId="2" fillId="0" borderId="0" xfId="0" applyFont="1" applyAlignment="1">
      <alignment horizontal="left" vertical="top" wrapText="1"/>
    </xf>
    <xf numFmtId="0" fontId="37" fillId="0" borderId="0" xfId="0" applyFont="1" applyAlignment="1">
      <alignment horizontal="center"/>
    </xf>
    <xf numFmtId="171" fontId="74" fillId="0" borderId="0" xfId="6" applyNumberFormat="1" applyFont="1"/>
    <xf numFmtId="0" fontId="74" fillId="0" borderId="0" xfId="0" applyFont="1" applyAlignment="1">
      <alignment horizontal="center"/>
    </xf>
    <xf numFmtId="3" fontId="74" fillId="0" borderId="0" xfId="0" applyNumberFormat="1" applyFont="1"/>
    <xf numFmtId="3" fontId="74" fillId="0" borderId="0" xfId="0" applyNumberFormat="1" applyFont="1" applyAlignment="1">
      <alignment horizontal="center"/>
    </xf>
    <xf numFmtId="17" fontId="74" fillId="0" borderId="0" xfId="0" quotePrefix="1" applyNumberFormat="1" applyFont="1"/>
    <xf numFmtId="0" fontId="74" fillId="0" borderId="0" xfId="0" quotePrefix="1" applyFont="1"/>
    <xf numFmtId="0" fontId="76" fillId="0" borderId="0" xfId="0" applyFont="1" applyAlignment="1"/>
    <xf numFmtId="0" fontId="77" fillId="0" borderId="0" xfId="0" applyFont="1" applyAlignment="1"/>
    <xf numFmtId="0" fontId="78" fillId="0" borderId="0" xfId="0" applyFont="1" applyAlignment="1"/>
    <xf numFmtId="0" fontId="74" fillId="0" borderId="0" xfId="0" applyFont="1" applyAlignment="1"/>
    <xf numFmtId="0" fontId="78" fillId="0" borderId="0" xfId="0" applyFont="1" applyAlignment="1">
      <alignment horizontal="left"/>
    </xf>
    <xf numFmtId="171" fontId="78" fillId="0" borderId="0" xfId="6" applyNumberFormat="1" applyFont="1"/>
    <xf numFmtId="0" fontId="78" fillId="0" borderId="0" xfId="0" applyFont="1"/>
    <xf numFmtId="0" fontId="79" fillId="0" borderId="0" xfId="0" applyFont="1"/>
    <xf numFmtId="0" fontId="80" fillId="0" borderId="0" xfId="0" applyFont="1"/>
    <xf numFmtId="168" fontId="77" fillId="0" borderId="0" xfId="6" applyNumberFormat="1" applyFont="1"/>
    <xf numFmtId="3" fontId="0" fillId="0" borderId="0" xfId="0" applyNumberFormat="1" applyFill="1"/>
    <xf numFmtId="171" fontId="0" fillId="0" borderId="0" xfId="6" applyNumberFormat="1" applyFont="1" applyFill="1"/>
  </cellXfs>
  <cellStyles count="13">
    <cellStyle name="Comma" xfId="1" builtinId="3"/>
    <cellStyle name="Currency" xfId="2" builtinId="4"/>
    <cellStyle name="Currency_Book1" xfId="3"/>
    <cellStyle name="Hyperlink" xfId="4" builtinId="8"/>
    <cellStyle name="Normal" xfId="0" builtinId="0"/>
    <cellStyle name="Normal 2" xfId="7"/>
    <cellStyle name="Normal 2 2" xfId="10"/>
    <cellStyle name="Normal 2 3" xfId="9"/>
    <cellStyle name="Normal 3" xfId="11"/>
    <cellStyle name="Normal 4" xfId="8"/>
    <cellStyle name="Normal_Format-TrendsTables" xfId="12"/>
    <cellStyle name="Normal_Tables-2004" xfId="5"/>
    <cellStyle name="Percent" xfId="6" builtinId="5"/>
  </cellStyles>
  <dxfs count="0"/>
  <tableStyles count="0" defaultTableStyle="TableStyleMedium9" defaultPivotStyle="PivotStyleLight16"/>
  <colors>
    <mruColors>
      <color rgb="FFFF66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solidFill>
                <a:schemeClr val="tx1"/>
              </a:solidFill>
            </a:ln>
            <a:effectLst/>
          </c:spPr>
          <c:invertIfNegative val="0"/>
          <c:dPt>
            <c:idx val="1"/>
            <c:invertIfNegative val="0"/>
            <c:bubble3D val="0"/>
            <c:spPr>
              <a:solidFill>
                <a:srgbClr val="FF0000"/>
              </a:solidFill>
              <a:ln>
                <a:solidFill>
                  <a:schemeClr val="tx1"/>
                </a:solidFill>
              </a:ln>
              <a:effectLst/>
            </c:spPr>
          </c:dPt>
          <c:dLbls>
            <c:dLbl>
              <c:idx val="1"/>
              <c:layout>
                <c:manualLayout>
                  <c:x val="-2.5462668816040029E-17"/>
                  <c:y val="8.320027704870233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4.508896539312829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'1'!$M$52:$M$65</c:f>
              <c:strCache>
                <c:ptCount val="14"/>
                <c:pt idx="0">
                  <c:v>Canada</c:v>
                </c:pt>
                <c:pt idx="1">
                  <c:v>NL</c:v>
                </c:pt>
                <c:pt idx="2">
                  <c:v>PE</c:v>
                </c:pt>
                <c:pt idx="3">
                  <c:v>NS</c:v>
                </c:pt>
                <c:pt idx="4">
                  <c:v>NB</c:v>
                </c:pt>
                <c:pt idx="5">
                  <c:v>QC</c:v>
                </c:pt>
                <c:pt idx="6">
                  <c:v>ON</c:v>
                </c:pt>
                <c:pt idx="7">
                  <c:v>MB</c:v>
                </c:pt>
                <c:pt idx="8">
                  <c:v>SK</c:v>
                </c:pt>
                <c:pt idx="9">
                  <c:v>AB</c:v>
                </c:pt>
                <c:pt idx="10">
                  <c:v>BC</c:v>
                </c:pt>
                <c:pt idx="11">
                  <c:v>YT</c:v>
                </c:pt>
                <c:pt idx="12">
                  <c:v>NT</c:v>
                </c:pt>
                <c:pt idx="13">
                  <c:v>NU</c:v>
                </c:pt>
              </c:strCache>
            </c:strRef>
          </c:cat>
          <c:val>
            <c:numRef>
              <c:f>'1'!$P$52:$P$65</c:f>
              <c:numCache>
                <c:formatCode>0.0%</c:formatCode>
                <c:ptCount val="14"/>
                <c:pt idx="0">
                  <c:v>0.29615181556366488</c:v>
                </c:pt>
                <c:pt idx="1">
                  <c:v>-9.212729735093117E-2</c:v>
                </c:pt>
                <c:pt idx="2">
                  <c:v>0.17618801381925553</c:v>
                </c:pt>
                <c:pt idx="3">
                  <c:v>4.8036889707413488E-2</c:v>
                </c:pt>
                <c:pt idx="4">
                  <c:v>3.5513906569712761E-2</c:v>
                </c:pt>
                <c:pt idx="5">
                  <c:v>0.17971212124793334</c:v>
                </c:pt>
                <c:pt idx="6">
                  <c:v>0.3463675413937477</c:v>
                </c:pt>
                <c:pt idx="7">
                  <c:v>0.21922046241642401</c:v>
                </c:pt>
                <c:pt idx="8">
                  <c:v>0.16332318054626938</c:v>
                </c:pt>
                <c:pt idx="9">
                  <c:v>0.61864263057995128</c:v>
                </c:pt>
                <c:pt idx="10">
                  <c:v>0.37955183177709917</c:v>
                </c:pt>
                <c:pt idx="11">
                  <c:v>0.37629699501414904</c:v>
                </c:pt>
                <c:pt idx="12">
                  <c:v>0.10468726896347769</c:v>
                </c:pt>
                <c:pt idx="13">
                  <c:v>0.58888843364608512</c:v>
                </c:pt>
              </c:numCache>
            </c:numRef>
          </c:val>
        </c:ser>
        <c:dLbls>
          <c:showLegendKey val="0"/>
          <c:showVal val="0"/>
          <c:showCatName val="0"/>
          <c:showSerName val="0"/>
          <c:showPercent val="0"/>
          <c:showBubbleSize val="0"/>
        </c:dLbls>
        <c:gapWidth val="0"/>
        <c:overlap val="-27"/>
        <c:axId val="336029448"/>
        <c:axId val="359541560"/>
      </c:barChart>
      <c:catAx>
        <c:axId val="3360294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359541560"/>
        <c:crosses val="autoZero"/>
        <c:auto val="1"/>
        <c:lblAlgn val="ctr"/>
        <c:lblOffset val="100"/>
        <c:noMultiLvlLbl val="0"/>
      </c:catAx>
      <c:valAx>
        <c:axId val="359541560"/>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029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CA" b="1">
                <a:solidFill>
                  <a:schemeClr val="tx1"/>
                </a:solidFill>
              </a:rPr>
              <a:t>NATURAL INCREASE (BIRTHS AND DEATHS)</a:t>
            </a:r>
          </a:p>
          <a:p>
            <a:pPr>
              <a:defRPr b="1">
                <a:solidFill>
                  <a:schemeClr val="tx1"/>
                </a:solidFill>
              </a:defRPr>
            </a:pPr>
            <a:r>
              <a:rPr lang="en-CA" b="1">
                <a:solidFill>
                  <a:schemeClr val="tx1"/>
                </a:solidFill>
              </a:rPr>
              <a:t>Prince</a:t>
            </a:r>
            <a:r>
              <a:rPr lang="en-CA" b="1" baseline="0">
                <a:solidFill>
                  <a:schemeClr val="tx1"/>
                </a:solidFill>
              </a:rPr>
              <a:t> Edward Island, 1989/90 - 2018/19</a:t>
            </a:r>
            <a:endParaRPr lang="en-CA" b="1">
              <a:solidFill>
                <a:schemeClr val="tx1"/>
              </a:solidFill>
            </a:endParaRP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'2'!$M$31</c:f>
              <c:strCache>
                <c:ptCount val="1"/>
                <c:pt idx="0">
                  <c:v>Births</c:v>
                </c:pt>
              </c:strCache>
            </c:strRef>
          </c:tx>
          <c:spPr>
            <a:solidFill>
              <a:srgbClr val="92D050"/>
            </a:solidFill>
            <a:ln w="9525">
              <a:solidFill>
                <a:schemeClr val="tx1"/>
              </a:solidFill>
            </a:ln>
            <a:effectLst/>
          </c:spPr>
          <c:invertIfNegative val="0"/>
          <c:cat>
            <c:strRef>
              <c:f>'2'!$L$33:$L$62</c:f>
              <c:strCache>
                <c:ptCount val="30"/>
                <c:pt idx="0">
                  <c:v>1989/90</c:v>
                </c:pt>
                <c:pt idx="1">
                  <c:v>1990 / 1991</c:v>
                </c:pt>
                <c:pt idx="2">
                  <c:v>1991/92</c:v>
                </c:pt>
                <c:pt idx="3">
                  <c:v>1992 / 1993</c:v>
                </c:pt>
                <c:pt idx="4">
                  <c:v>1993/94</c:v>
                </c:pt>
                <c:pt idx="5">
                  <c:v>1994 / 1995</c:v>
                </c:pt>
                <c:pt idx="6">
                  <c:v>1995/96</c:v>
                </c:pt>
                <c:pt idx="7">
                  <c:v>1996 / 1997</c:v>
                </c:pt>
                <c:pt idx="8">
                  <c:v>1997/98</c:v>
                </c:pt>
                <c:pt idx="9">
                  <c:v>1998 / 1999</c:v>
                </c:pt>
                <c:pt idx="10">
                  <c:v>1999/00</c:v>
                </c:pt>
                <c:pt idx="11">
                  <c:v>2000 / 2001</c:v>
                </c:pt>
                <c:pt idx="12">
                  <c:v>2001/02</c:v>
                </c:pt>
                <c:pt idx="13">
                  <c:v>2002 / 2003</c:v>
                </c:pt>
                <c:pt idx="14">
                  <c:v>2003/04</c:v>
                </c:pt>
                <c:pt idx="15">
                  <c:v>2004 / 2005</c:v>
                </c:pt>
                <c:pt idx="16">
                  <c:v>2005/06</c:v>
                </c:pt>
                <c:pt idx="17">
                  <c:v>2006 / 2007</c:v>
                </c:pt>
                <c:pt idx="18">
                  <c:v>2007/08</c:v>
                </c:pt>
                <c:pt idx="19">
                  <c:v>2008 / 2009</c:v>
                </c:pt>
                <c:pt idx="20">
                  <c:v>2009/10</c:v>
                </c:pt>
                <c:pt idx="21">
                  <c:v>2010 / 2011</c:v>
                </c:pt>
                <c:pt idx="22">
                  <c:v>2011/12</c:v>
                </c:pt>
                <c:pt idx="23">
                  <c:v>2012 / 2013</c:v>
                </c:pt>
                <c:pt idx="24">
                  <c:v>2013/14</c:v>
                </c:pt>
                <c:pt idx="25">
                  <c:v>2014 / 2015</c:v>
                </c:pt>
                <c:pt idx="26">
                  <c:v>2015/16</c:v>
                </c:pt>
                <c:pt idx="27">
                  <c:v>2016 / 2017</c:v>
                </c:pt>
                <c:pt idx="28">
                  <c:v>2017/18</c:v>
                </c:pt>
                <c:pt idx="29">
                  <c:v>2018 / 2019</c:v>
                </c:pt>
              </c:strCache>
            </c:strRef>
          </c:cat>
          <c:val>
            <c:numRef>
              <c:f>'2'!$M$33:$M$62</c:f>
              <c:numCache>
                <c:formatCode>#,##0</c:formatCode>
                <c:ptCount val="30"/>
                <c:pt idx="0">
                  <c:v>2028</c:v>
                </c:pt>
                <c:pt idx="1">
                  <c:v>1940</c:v>
                </c:pt>
                <c:pt idx="2">
                  <c:v>1866</c:v>
                </c:pt>
                <c:pt idx="3">
                  <c:v>1820</c:v>
                </c:pt>
                <c:pt idx="4">
                  <c:v>1725</c:v>
                </c:pt>
                <c:pt idx="5">
                  <c:v>1686</c:v>
                </c:pt>
                <c:pt idx="6">
                  <c:v>1788</c:v>
                </c:pt>
                <c:pt idx="7">
                  <c:v>1616</c:v>
                </c:pt>
                <c:pt idx="8">
                  <c:v>1530</c:v>
                </c:pt>
                <c:pt idx="9">
                  <c:v>1539</c:v>
                </c:pt>
                <c:pt idx="10">
                  <c:v>1529</c:v>
                </c:pt>
                <c:pt idx="11">
                  <c:v>1381</c:v>
                </c:pt>
                <c:pt idx="12">
                  <c:v>1313</c:v>
                </c:pt>
                <c:pt idx="13">
                  <c:v>1374</c:v>
                </c:pt>
                <c:pt idx="14">
                  <c:v>1403</c:v>
                </c:pt>
                <c:pt idx="15">
                  <c:v>1371</c:v>
                </c:pt>
                <c:pt idx="16">
                  <c:v>1329</c:v>
                </c:pt>
                <c:pt idx="17">
                  <c:v>1428</c:v>
                </c:pt>
                <c:pt idx="18">
                  <c:v>1447</c:v>
                </c:pt>
                <c:pt idx="19">
                  <c:v>1471</c:v>
                </c:pt>
                <c:pt idx="20">
                  <c:v>1407</c:v>
                </c:pt>
                <c:pt idx="21">
                  <c:v>1428</c:v>
                </c:pt>
                <c:pt idx="22">
                  <c:v>1404</c:v>
                </c:pt>
                <c:pt idx="23">
                  <c:v>1339</c:v>
                </c:pt>
                <c:pt idx="24">
                  <c:v>1397</c:v>
                </c:pt>
                <c:pt idx="25">
                  <c:v>1374</c:v>
                </c:pt>
                <c:pt idx="26">
                  <c:v>1397</c:v>
                </c:pt>
                <c:pt idx="27">
                  <c:v>1387</c:v>
                </c:pt>
                <c:pt idx="28">
                  <c:v>1363</c:v>
                </c:pt>
                <c:pt idx="29">
                  <c:v>1397</c:v>
                </c:pt>
              </c:numCache>
            </c:numRef>
          </c:val>
        </c:ser>
        <c:ser>
          <c:idx val="3"/>
          <c:order val="2"/>
          <c:tx>
            <c:strRef>
              <c:f>'2'!$P$31</c:f>
              <c:strCache>
                <c:ptCount val="1"/>
                <c:pt idx="0">
                  <c:v>Deaths</c:v>
                </c:pt>
              </c:strCache>
            </c:strRef>
          </c:tx>
          <c:spPr>
            <a:solidFill>
              <a:schemeClr val="accent2"/>
            </a:solidFill>
            <a:ln>
              <a:solidFill>
                <a:schemeClr val="tx1"/>
              </a:solidFill>
            </a:ln>
            <a:effectLst/>
          </c:spPr>
          <c:invertIfNegative val="0"/>
          <c:cat>
            <c:strRef>
              <c:f>'2'!$L$33:$L$62</c:f>
              <c:strCache>
                <c:ptCount val="30"/>
                <c:pt idx="0">
                  <c:v>1989/90</c:v>
                </c:pt>
                <c:pt idx="1">
                  <c:v>1990 / 1991</c:v>
                </c:pt>
                <c:pt idx="2">
                  <c:v>1991/92</c:v>
                </c:pt>
                <c:pt idx="3">
                  <c:v>1992 / 1993</c:v>
                </c:pt>
                <c:pt idx="4">
                  <c:v>1993/94</c:v>
                </c:pt>
                <c:pt idx="5">
                  <c:v>1994 / 1995</c:v>
                </c:pt>
                <c:pt idx="6">
                  <c:v>1995/96</c:v>
                </c:pt>
                <c:pt idx="7">
                  <c:v>1996 / 1997</c:v>
                </c:pt>
                <c:pt idx="8">
                  <c:v>1997/98</c:v>
                </c:pt>
                <c:pt idx="9">
                  <c:v>1998 / 1999</c:v>
                </c:pt>
                <c:pt idx="10">
                  <c:v>1999/00</c:v>
                </c:pt>
                <c:pt idx="11">
                  <c:v>2000 / 2001</c:v>
                </c:pt>
                <c:pt idx="12">
                  <c:v>2001/02</c:v>
                </c:pt>
                <c:pt idx="13">
                  <c:v>2002 / 2003</c:v>
                </c:pt>
                <c:pt idx="14">
                  <c:v>2003/04</c:v>
                </c:pt>
                <c:pt idx="15">
                  <c:v>2004 / 2005</c:v>
                </c:pt>
                <c:pt idx="16">
                  <c:v>2005/06</c:v>
                </c:pt>
                <c:pt idx="17">
                  <c:v>2006 / 2007</c:v>
                </c:pt>
                <c:pt idx="18">
                  <c:v>2007/08</c:v>
                </c:pt>
                <c:pt idx="19">
                  <c:v>2008 / 2009</c:v>
                </c:pt>
                <c:pt idx="20">
                  <c:v>2009/10</c:v>
                </c:pt>
                <c:pt idx="21">
                  <c:v>2010 / 2011</c:v>
                </c:pt>
                <c:pt idx="22">
                  <c:v>2011/12</c:v>
                </c:pt>
                <c:pt idx="23">
                  <c:v>2012 / 2013</c:v>
                </c:pt>
                <c:pt idx="24">
                  <c:v>2013/14</c:v>
                </c:pt>
                <c:pt idx="25">
                  <c:v>2014 / 2015</c:v>
                </c:pt>
                <c:pt idx="26">
                  <c:v>2015/16</c:v>
                </c:pt>
                <c:pt idx="27">
                  <c:v>2016 / 2017</c:v>
                </c:pt>
                <c:pt idx="28">
                  <c:v>2017/18</c:v>
                </c:pt>
                <c:pt idx="29">
                  <c:v>2018 / 2019</c:v>
                </c:pt>
              </c:strCache>
            </c:strRef>
          </c:cat>
          <c:val>
            <c:numRef>
              <c:f>'2'!$P$33:$P$62</c:f>
              <c:numCache>
                <c:formatCode>#,##0</c:formatCode>
                <c:ptCount val="30"/>
                <c:pt idx="0">
                  <c:v>-1103</c:v>
                </c:pt>
                <c:pt idx="1">
                  <c:v>-1199</c:v>
                </c:pt>
                <c:pt idx="2">
                  <c:v>-1167</c:v>
                </c:pt>
                <c:pt idx="3">
                  <c:v>-1122</c:v>
                </c:pt>
                <c:pt idx="4">
                  <c:v>-1120</c:v>
                </c:pt>
                <c:pt idx="5">
                  <c:v>-1139</c:v>
                </c:pt>
                <c:pt idx="6">
                  <c:v>-1198</c:v>
                </c:pt>
                <c:pt idx="7">
                  <c:v>-1192</c:v>
                </c:pt>
                <c:pt idx="8">
                  <c:v>-1132</c:v>
                </c:pt>
                <c:pt idx="9">
                  <c:v>-1108</c:v>
                </c:pt>
                <c:pt idx="10">
                  <c:v>-1182</c:v>
                </c:pt>
                <c:pt idx="11">
                  <c:v>-1209</c:v>
                </c:pt>
                <c:pt idx="12">
                  <c:v>-1205</c:v>
                </c:pt>
                <c:pt idx="13">
                  <c:v>-1217</c:v>
                </c:pt>
                <c:pt idx="14">
                  <c:v>-1225</c:v>
                </c:pt>
                <c:pt idx="15">
                  <c:v>-1126</c:v>
                </c:pt>
                <c:pt idx="16">
                  <c:v>-1165</c:v>
                </c:pt>
                <c:pt idx="17">
                  <c:v>-1143</c:v>
                </c:pt>
                <c:pt idx="18">
                  <c:v>-1166</c:v>
                </c:pt>
                <c:pt idx="19">
                  <c:v>-1274</c:v>
                </c:pt>
                <c:pt idx="20">
                  <c:v>-1177</c:v>
                </c:pt>
                <c:pt idx="21">
                  <c:v>-1177</c:v>
                </c:pt>
                <c:pt idx="22">
                  <c:v>-1250</c:v>
                </c:pt>
                <c:pt idx="23">
                  <c:v>-1239</c:v>
                </c:pt>
                <c:pt idx="24">
                  <c:v>-1270</c:v>
                </c:pt>
                <c:pt idx="25">
                  <c:v>-1359</c:v>
                </c:pt>
                <c:pt idx="26">
                  <c:v>-1114</c:v>
                </c:pt>
                <c:pt idx="27">
                  <c:v>-1272</c:v>
                </c:pt>
                <c:pt idx="28">
                  <c:v>-1353</c:v>
                </c:pt>
                <c:pt idx="29">
                  <c:v>-1398</c:v>
                </c:pt>
              </c:numCache>
            </c:numRef>
          </c:val>
        </c:ser>
        <c:dLbls>
          <c:showLegendKey val="0"/>
          <c:showVal val="0"/>
          <c:showCatName val="0"/>
          <c:showSerName val="0"/>
          <c:showPercent val="0"/>
          <c:showBubbleSize val="0"/>
        </c:dLbls>
        <c:gapWidth val="0"/>
        <c:overlap val="100"/>
        <c:axId val="359539600"/>
        <c:axId val="359542344"/>
      </c:barChart>
      <c:lineChart>
        <c:grouping val="standard"/>
        <c:varyColors val="0"/>
        <c:ser>
          <c:idx val="2"/>
          <c:order val="1"/>
          <c:tx>
            <c:strRef>
              <c:f>'2'!$O$31</c:f>
              <c:strCache>
                <c:ptCount val="1"/>
                <c:pt idx="0">
                  <c:v>Natural Increase</c:v>
                </c:pt>
              </c:strCache>
            </c:strRef>
          </c:tx>
          <c:spPr>
            <a:ln w="28575" cap="rnd">
              <a:solidFill>
                <a:srgbClr val="FFFF00"/>
              </a:solidFill>
              <a:round/>
            </a:ln>
            <a:effectLst/>
          </c:spPr>
          <c:marker>
            <c:symbol val="none"/>
          </c:marker>
          <c:cat>
            <c:strRef>
              <c:f>'2'!$L$32:$L$62</c:f>
              <c:strCache>
                <c:ptCount val="31"/>
                <c:pt idx="0">
                  <c:v>1988/89</c:v>
                </c:pt>
                <c:pt idx="1">
                  <c:v>1989/90</c:v>
                </c:pt>
                <c:pt idx="2">
                  <c:v>1990 / 1991</c:v>
                </c:pt>
                <c:pt idx="3">
                  <c:v>1991/92</c:v>
                </c:pt>
                <c:pt idx="4">
                  <c:v>1992 / 1993</c:v>
                </c:pt>
                <c:pt idx="5">
                  <c:v>1993/94</c:v>
                </c:pt>
                <c:pt idx="6">
                  <c:v>1994 / 1995</c:v>
                </c:pt>
                <c:pt idx="7">
                  <c:v>1995/96</c:v>
                </c:pt>
                <c:pt idx="8">
                  <c:v>1996 / 1997</c:v>
                </c:pt>
                <c:pt idx="9">
                  <c:v>1997/98</c:v>
                </c:pt>
                <c:pt idx="10">
                  <c:v>1998 / 1999</c:v>
                </c:pt>
                <c:pt idx="11">
                  <c:v>1999/00</c:v>
                </c:pt>
                <c:pt idx="12">
                  <c:v>2000 / 2001</c:v>
                </c:pt>
                <c:pt idx="13">
                  <c:v>2001/02</c:v>
                </c:pt>
                <c:pt idx="14">
                  <c:v>2002 / 2003</c:v>
                </c:pt>
                <c:pt idx="15">
                  <c:v>2003/04</c:v>
                </c:pt>
                <c:pt idx="16">
                  <c:v>2004 / 2005</c:v>
                </c:pt>
                <c:pt idx="17">
                  <c:v>2005/06</c:v>
                </c:pt>
                <c:pt idx="18">
                  <c:v>2006 / 2007</c:v>
                </c:pt>
                <c:pt idx="19">
                  <c:v>2007/08</c:v>
                </c:pt>
                <c:pt idx="20">
                  <c:v>2008 / 2009</c:v>
                </c:pt>
                <c:pt idx="21">
                  <c:v>2009/10</c:v>
                </c:pt>
                <c:pt idx="22">
                  <c:v>2010 / 2011</c:v>
                </c:pt>
                <c:pt idx="23">
                  <c:v>2011/12</c:v>
                </c:pt>
                <c:pt idx="24">
                  <c:v>2012 / 2013</c:v>
                </c:pt>
                <c:pt idx="25">
                  <c:v>2013/14</c:v>
                </c:pt>
                <c:pt idx="26">
                  <c:v>2014 / 2015</c:v>
                </c:pt>
                <c:pt idx="27">
                  <c:v>2015/16</c:v>
                </c:pt>
                <c:pt idx="28">
                  <c:v>2016 / 2017</c:v>
                </c:pt>
                <c:pt idx="29">
                  <c:v>2017/18</c:v>
                </c:pt>
                <c:pt idx="30">
                  <c:v>2018 / 2019</c:v>
                </c:pt>
              </c:strCache>
            </c:strRef>
          </c:cat>
          <c:val>
            <c:numRef>
              <c:f>'2'!$O$33:$O$62</c:f>
              <c:numCache>
                <c:formatCode>#,##0</c:formatCode>
                <c:ptCount val="30"/>
                <c:pt idx="0">
                  <c:v>925</c:v>
                </c:pt>
                <c:pt idx="1">
                  <c:v>741</c:v>
                </c:pt>
                <c:pt idx="2">
                  <c:v>699</c:v>
                </c:pt>
                <c:pt idx="3">
                  <c:v>698</c:v>
                </c:pt>
                <c:pt idx="4">
                  <c:v>605</c:v>
                </c:pt>
                <c:pt idx="5">
                  <c:v>547</c:v>
                </c:pt>
                <c:pt idx="6">
                  <c:v>590</c:v>
                </c:pt>
                <c:pt idx="7">
                  <c:v>424</c:v>
                </c:pt>
                <c:pt idx="8">
                  <c:v>398</c:v>
                </c:pt>
                <c:pt idx="9">
                  <c:v>431</c:v>
                </c:pt>
                <c:pt idx="10">
                  <c:v>347</c:v>
                </c:pt>
                <c:pt idx="11">
                  <c:v>172</c:v>
                </c:pt>
                <c:pt idx="12">
                  <c:v>108</c:v>
                </c:pt>
                <c:pt idx="13">
                  <c:v>157</c:v>
                </c:pt>
                <c:pt idx="14">
                  <c:v>178</c:v>
                </c:pt>
                <c:pt idx="15">
                  <c:v>245</c:v>
                </c:pt>
                <c:pt idx="16">
                  <c:v>164</c:v>
                </c:pt>
                <c:pt idx="17">
                  <c:v>285</c:v>
                </c:pt>
                <c:pt idx="18">
                  <c:v>281</c:v>
                </c:pt>
                <c:pt idx="19">
                  <c:v>197</c:v>
                </c:pt>
                <c:pt idx="20">
                  <c:v>230</c:v>
                </c:pt>
                <c:pt idx="21">
                  <c:v>251</c:v>
                </c:pt>
                <c:pt idx="22">
                  <c:v>154</c:v>
                </c:pt>
                <c:pt idx="23">
                  <c:v>100</c:v>
                </c:pt>
                <c:pt idx="24">
                  <c:v>127</c:v>
                </c:pt>
                <c:pt idx="25">
                  <c:v>15</c:v>
                </c:pt>
                <c:pt idx="26">
                  <c:v>283</c:v>
                </c:pt>
                <c:pt idx="27">
                  <c:v>115</c:v>
                </c:pt>
                <c:pt idx="28">
                  <c:v>10</c:v>
                </c:pt>
                <c:pt idx="29">
                  <c:v>-1</c:v>
                </c:pt>
              </c:numCache>
            </c:numRef>
          </c:val>
          <c:smooth val="0"/>
        </c:ser>
        <c:dLbls>
          <c:showLegendKey val="0"/>
          <c:showVal val="0"/>
          <c:showCatName val="0"/>
          <c:showSerName val="0"/>
          <c:showPercent val="0"/>
          <c:showBubbleSize val="0"/>
        </c:dLbls>
        <c:marker val="1"/>
        <c:smooth val="0"/>
        <c:axId val="359539600"/>
        <c:axId val="359542344"/>
      </c:lineChart>
      <c:catAx>
        <c:axId val="359539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359542344"/>
        <c:crosses val="autoZero"/>
        <c:auto val="1"/>
        <c:lblAlgn val="ctr"/>
        <c:lblOffset val="100"/>
        <c:tickLblSkip val="2"/>
        <c:noMultiLvlLbl val="0"/>
      </c:catAx>
      <c:valAx>
        <c:axId val="359542344"/>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539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400" b="1" i="0" u="none" strike="noStrike" kern="1200" spc="0" baseline="0">
                <a:solidFill>
                  <a:schemeClr val="tx1">
                    <a:lumMod val="65000"/>
                    <a:lumOff val="35000"/>
                  </a:schemeClr>
                </a:solidFill>
                <a:latin typeface="+mn-lt"/>
                <a:ea typeface="+mn-ea"/>
                <a:cs typeface="+mn-cs"/>
              </a:defRPr>
            </a:pPr>
            <a:r>
              <a:rPr lang="en-CA" b="1"/>
              <a:t>NET INTER-PROVINCIAL AND INTERNATIONAL MIGRATION</a:t>
            </a:r>
          </a:p>
          <a:p>
            <a:pPr>
              <a:defRPr b="1"/>
            </a:pPr>
            <a:r>
              <a:rPr lang="en-CA" b="1"/>
              <a:t>Prince</a:t>
            </a:r>
            <a:r>
              <a:rPr lang="en-CA" b="1" baseline="0"/>
              <a:t> Edward Island, 1988/89 - 2018/19</a:t>
            </a:r>
            <a:endParaRPr lang="en-CA" b="1"/>
          </a:p>
        </c:rich>
      </c:tx>
      <c:layout>
        <c:manualLayout>
          <c:xMode val="edge"/>
          <c:yMode val="edge"/>
          <c:x val="0.1298802607833017"/>
          <c:y val="3.2407452135967671E-2"/>
        </c:manualLayout>
      </c:layout>
      <c:overlay val="0"/>
      <c:spPr>
        <a:noFill/>
        <a:ln>
          <a:noFill/>
        </a:ln>
        <a:effectLst/>
      </c:spPr>
      <c:txPr>
        <a:bodyPr rot="0" spcFirstLastPara="1" vertOverflow="ellipsis" vert="horz" wrap="square" anchor="ctr" anchorCtr="0"/>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'6'!$N$14</c:f>
              <c:strCache>
                <c:ptCount val="1"/>
                <c:pt idx="0">
                  <c:v>Net Inter-provincial</c:v>
                </c:pt>
              </c:strCache>
            </c:strRef>
          </c:tx>
          <c:spPr>
            <a:solidFill>
              <a:schemeClr val="accent1"/>
            </a:solidFill>
            <a:ln>
              <a:solidFill>
                <a:schemeClr val="tx1"/>
              </a:solidFill>
            </a:ln>
            <a:effectLst/>
          </c:spPr>
          <c:invertIfNegative val="0"/>
          <c:cat>
            <c:numRef>
              <c:f>'6'!$M$16:$M$46</c:f>
              <c:numCache>
                <c:formatCode>General</c:formatCode>
                <c:ptCount val="31"/>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numCache>
            </c:numRef>
          </c:cat>
          <c:val>
            <c:numRef>
              <c:f>'6'!$N$16:$N$46</c:f>
              <c:numCache>
                <c:formatCode>General</c:formatCode>
                <c:ptCount val="31"/>
                <c:pt idx="0">
                  <c:v>381</c:v>
                </c:pt>
                <c:pt idx="1">
                  <c:v>-253</c:v>
                </c:pt>
                <c:pt idx="2">
                  <c:v>-325</c:v>
                </c:pt>
                <c:pt idx="3">
                  <c:v>-237</c:v>
                </c:pt>
                <c:pt idx="4">
                  <c:v>654</c:v>
                </c:pt>
                <c:pt idx="5">
                  <c:v>622</c:v>
                </c:pt>
                <c:pt idx="6">
                  <c:v>349</c:v>
                </c:pt>
                <c:pt idx="7">
                  <c:v>638</c:v>
                </c:pt>
                <c:pt idx="8">
                  <c:v>136</c:v>
                </c:pt>
                <c:pt idx="9">
                  <c:v>-416</c:v>
                </c:pt>
                <c:pt idx="10">
                  <c:v>193</c:v>
                </c:pt>
                <c:pt idx="11">
                  <c:v>104</c:v>
                </c:pt>
                <c:pt idx="12">
                  <c:v>165</c:v>
                </c:pt>
                <c:pt idx="13">
                  <c:v>62</c:v>
                </c:pt>
                <c:pt idx="14">
                  <c:v>165</c:v>
                </c:pt>
                <c:pt idx="15">
                  <c:v>144</c:v>
                </c:pt>
                <c:pt idx="16">
                  <c:v>-139</c:v>
                </c:pt>
                <c:pt idx="17">
                  <c:v>-639</c:v>
                </c:pt>
                <c:pt idx="18">
                  <c:v>-849</c:v>
                </c:pt>
                <c:pt idx="19">
                  <c:v>-291</c:v>
                </c:pt>
                <c:pt idx="20">
                  <c:v>-536</c:v>
                </c:pt>
                <c:pt idx="21">
                  <c:v>60</c:v>
                </c:pt>
                <c:pt idx="22">
                  <c:v>-210</c:v>
                </c:pt>
                <c:pt idx="23">
                  <c:v>-618</c:v>
                </c:pt>
                <c:pt idx="24">
                  <c:v>-901</c:v>
                </c:pt>
                <c:pt idx="25">
                  <c:v>-941</c:v>
                </c:pt>
                <c:pt idx="26">
                  <c:v>-682</c:v>
                </c:pt>
                <c:pt idx="27">
                  <c:v>30</c:v>
                </c:pt>
                <c:pt idx="28">
                  <c:v>444</c:v>
                </c:pt>
                <c:pt idx="29">
                  <c:v>177</c:v>
                </c:pt>
                <c:pt idx="30">
                  <c:v>129</c:v>
                </c:pt>
              </c:numCache>
            </c:numRef>
          </c:val>
        </c:ser>
        <c:ser>
          <c:idx val="1"/>
          <c:order val="1"/>
          <c:tx>
            <c:strRef>
              <c:f>'6'!$P$14</c:f>
              <c:strCache>
                <c:ptCount val="1"/>
                <c:pt idx="0">
                  <c:v>Net International</c:v>
                </c:pt>
              </c:strCache>
            </c:strRef>
          </c:tx>
          <c:spPr>
            <a:solidFill>
              <a:schemeClr val="accent2"/>
            </a:solidFill>
            <a:ln>
              <a:solidFill>
                <a:schemeClr val="tx1"/>
              </a:solidFill>
            </a:ln>
            <a:effectLst/>
          </c:spPr>
          <c:invertIfNegative val="0"/>
          <c:val>
            <c:numRef>
              <c:f>'6'!$P$16:$P$46</c:f>
              <c:numCache>
                <c:formatCode>General</c:formatCode>
                <c:ptCount val="31"/>
                <c:pt idx="0">
                  <c:v>151</c:v>
                </c:pt>
                <c:pt idx="1">
                  <c:v>147</c:v>
                </c:pt>
                <c:pt idx="2">
                  <c:v>81</c:v>
                </c:pt>
                <c:pt idx="3">
                  <c:v>92</c:v>
                </c:pt>
                <c:pt idx="4">
                  <c:v>94</c:v>
                </c:pt>
                <c:pt idx="5">
                  <c:v>129</c:v>
                </c:pt>
                <c:pt idx="6">
                  <c:v>178</c:v>
                </c:pt>
                <c:pt idx="7">
                  <c:v>216</c:v>
                </c:pt>
                <c:pt idx="8">
                  <c:v>94</c:v>
                </c:pt>
                <c:pt idx="9">
                  <c:v>24</c:v>
                </c:pt>
                <c:pt idx="10">
                  <c:v>149</c:v>
                </c:pt>
                <c:pt idx="11">
                  <c:v>35</c:v>
                </c:pt>
                <c:pt idx="12">
                  <c:v>116</c:v>
                </c:pt>
                <c:pt idx="13">
                  <c:v>43</c:v>
                </c:pt>
                <c:pt idx="14">
                  <c:v>24</c:v>
                </c:pt>
                <c:pt idx="15">
                  <c:v>129</c:v>
                </c:pt>
                <c:pt idx="16">
                  <c:v>276</c:v>
                </c:pt>
                <c:pt idx="17">
                  <c:v>332</c:v>
                </c:pt>
                <c:pt idx="18">
                  <c:v>843</c:v>
                </c:pt>
                <c:pt idx="19">
                  <c:v>1484</c:v>
                </c:pt>
                <c:pt idx="20">
                  <c:v>1916</c:v>
                </c:pt>
                <c:pt idx="21">
                  <c:v>1908</c:v>
                </c:pt>
                <c:pt idx="22">
                  <c:v>2719</c:v>
                </c:pt>
                <c:pt idx="23">
                  <c:v>1581</c:v>
                </c:pt>
                <c:pt idx="24">
                  <c:v>913</c:v>
                </c:pt>
                <c:pt idx="25">
                  <c:v>1552</c:v>
                </c:pt>
                <c:pt idx="26">
                  <c:v>1478</c:v>
                </c:pt>
                <c:pt idx="27">
                  <c:v>2582</c:v>
                </c:pt>
                <c:pt idx="28">
                  <c:v>2955</c:v>
                </c:pt>
                <c:pt idx="29">
                  <c:v>2914</c:v>
                </c:pt>
                <c:pt idx="30">
                  <c:v>3235</c:v>
                </c:pt>
              </c:numCache>
            </c:numRef>
          </c:val>
        </c:ser>
        <c:dLbls>
          <c:showLegendKey val="0"/>
          <c:showVal val="0"/>
          <c:showCatName val="0"/>
          <c:showSerName val="0"/>
          <c:showPercent val="0"/>
          <c:showBubbleSize val="0"/>
        </c:dLbls>
        <c:gapWidth val="0"/>
        <c:overlap val="100"/>
        <c:axId val="359541952"/>
        <c:axId val="359540776"/>
      </c:barChart>
      <c:lineChart>
        <c:grouping val="standard"/>
        <c:varyColors val="0"/>
        <c:ser>
          <c:idx val="2"/>
          <c:order val="2"/>
          <c:tx>
            <c:strRef>
              <c:f>'6'!$R$14</c:f>
              <c:strCache>
                <c:ptCount val="1"/>
                <c:pt idx="0">
                  <c:v>Total Migration</c:v>
                </c:pt>
              </c:strCache>
            </c:strRef>
          </c:tx>
          <c:spPr>
            <a:ln w="28575" cap="rnd">
              <a:solidFill>
                <a:srgbClr val="92D050"/>
              </a:solidFill>
              <a:round/>
            </a:ln>
            <a:effectLst/>
          </c:spPr>
          <c:marker>
            <c:symbol val="none"/>
          </c:marker>
          <c:val>
            <c:numRef>
              <c:f>'6'!$R$16:$R$46</c:f>
              <c:numCache>
                <c:formatCode>General</c:formatCode>
                <c:ptCount val="31"/>
                <c:pt idx="0">
                  <c:v>532</c:v>
                </c:pt>
                <c:pt idx="1">
                  <c:v>-106</c:v>
                </c:pt>
                <c:pt idx="2">
                  <c:v>-244</c:v>
                </c:pt>
                <c:pt idx="3">
                  <c:v>-145</c:v>
                </c:pt>
                <c:pt idx="4">
                  <c:v>748</c:v>
                </c:pt>
                <c:pt idx="5">
                  <c:v>751</c:v>
                </c:pt>
                <c:pt idx="6">
                  <c:v>527</c:v>
                </c:pt>
                <c:pt idx="7">
                  <c:v>854</c:v>
                </c:pt>
                <c:pt idx="8">
                  <c:v>230</c:v>
                </c:pt>
                <c:pt idx="9">
                  <c:v>-392</c:v>
                </c:pt>
                <c:pt idx="10">
                  <c:v>342</c:v>
                </c:pt>
                <c:pt idx="11">
                  <c:v>139</c:v>
                </c:pt>
                <c:pt idx="12">
                  <c:v>281</c:v>
                </c:pt>
                <c:pt idx="13">
                  <c:v>105</c:v>
                </c:pt>
                <c:pt idx="14">
                  <c:v>189</c:v>
                </c:pt>
                <c:pt idx="15">
                  <c:v>273</c:v>
                </c:pt>
                <c:pt idx="16">
                  <c:v>137</c:v>
                </c:pt>
                <c:pt idx="17">
                  <c:v>-307</c:v>
                </c:pt>
                <c:pt idx="18">
                  <c:v>-6</c:v>
                </c:pt>
                <c:pt idx="19">
                  <c:v>1193</c:v>
                </c:pt>
                <c:pt idx="20">
                  <c:v>1380</c:v>
                </c:pt>
                <c:pt idx="21">
                  <c:v>1968</c:v>
                </c:pt>
                <c:pt idx="22">
                  <c:v>2509</c:v>
                </c:pt>
                <c:pt idx="23">
                  <c:v>963</c:v>
                </c:pt>
                <c:pt idx="24">
                  <c:v>12</c:v>
                </c:pt>
                <c:pt idx="25">
                  <c:v>611</c:v>
                </c:pt>
                <c:pt idx="26">
                  <c:v>796</c:v>
                </c:pt>
                <c:pt idx="27">
                  <c:v>2612</c:v>
                </c:pt>
                <c:pt idx="28">
                  <c:v>3399</c:v>
                </c:pt>
                <c:pt idx="29">
                  <c:v>3091</c:v>
                </c:pt>
                <c:pt idx="30">
                  <c:v>3364</c:v>
                </c:pt>
              </c:numCache>
            </c:numRef>
          </c:val>
          <c:smooth val="0"/>
        </c:ser>
        <c:dLbls>
          <c:showLegendKey val="0"/>
          <c:showVal val="0"/>
          <c:showCatName val="0"/>
          <c:showSerName val="0"/>
          <c:showPercent val="0"/>
          <c:showBubbleSize val="0"/>
        </c:dLbls>
        <c:marker val="1"/>
        <c:smooth val="0"/>
        <c:axId val="359541952"/>
        <c:axId val="359540776"/>
      </c:lineChart>
      <c:catAx>
        <c:axId val="359541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ln>
                  <a:noFill/>
                </a:ln>
                <a:solidFill>
                  <a:schemeClr val="tx1">
                    <a:lumMod val="65000"/>
                    <a:lumOff val="35000"/>
                  </a:schemeClr>
                </a:solidFill>
                <a:latin typeface="+mn-lt"/>
                <a:ea typeface="+mn-ea"/>
                <a:cs typeface="+mn-cs"/>
              </a:defRPr>
            </a:pPr>
            <a:endParaRPr lang="en-US"/>
          </a:p>
        </c:txPr>
        <c:crossAx val="359540776"/>
        <c:crosses val="autoZero"/>
        <c:auto val="1"/>
        <c:lblAlgn val="ctr"/>
        <c:lblOffset val="100"/>
        <c:tickMarkSkip val="2"/>
        <c:noMultiLvlLbl val="0"/>
      </c:catAx>
      <c:valAx>
        <c:axId val="359540776"/>
        <c:scaling>
          <c:orientation val="minMax"/>
          <c:max val="3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5419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5113122171945"/>
          <c:y val="9.2031425364758696E-2"/>
          <c:w val="0.71738310708898945"/>
          <c:h val="0.85409652076318743"/>
        </c:manualLayout>
      </c:layout>
      <c:pieChart>
        <c:varyColors val="1"/>
        <c:ser>
          <c:idx val="0"/>
          <c:order val="0"/>
          <c:explosion val="5"/>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2"/>
            <c:bubble3D val="0"/>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3"/>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14"/>
            <c:bubble3D val="0"/>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Lbls>
            <c:dLbl>
              <c:idx val="0"/>
              <c:layout>
                <c:manualLayout>
                  <c:x val="-2.9672301991662806E-2"/>
                  <c:y val="5.169808319414608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167634588662842"/>
                  <c:y val="0.1208330019353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275263951734408E-3"/>
                  <c:y val="-7.85558118366516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4157224973575136"/>
                      <c:h val="0.12784520621790962"/>
                    </c:manualLayout>
                  </c15:layout>
                </c:ext>
              </c:extLst>
            </c:dLbl>
            <c:dLbl>
              <c:idx val="4"/>
              <c:layout>
                <c:manualLayout>
                  <c:x val="6.3217776510966391E-3"/>
                  <c:y val="1.776947073534999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0516591251885368"/>
                      <c:h val="0.12437710437710438"/>
                    </c:manualLayout>
                  </c15:layout>
                </c:ext>
              </c:extLst>
            </c:dLbl>
            <c:dLbl>
              <c:idx val="6"/>
              <c:layout>
                <c:manualLayout>
                  <c:x val="4.867029488960925E-2"/>
                  <c:y val="-7.29093206783496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081204498758922E-2"/>
                  <c:y val="-1.8988661770814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8669136946116335E-3"/>
                  <c:y val="-0.17069894041022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3.4325601833707441E-2"/>
                  <c:y val="3.21754730153680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0"/>
              <c:layout>
                <c:manualLayout>
                  <c:x val="0.16372949846201351"/>
                  <c:y val="-6.96108945977713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2"/>
              <c:layout>
                <c:manualLayout>
                  <c:x val="-5.908109761166732E-3"/>
                  <c:y val="2.47899820603232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5173453996983405"/>
                      <c:h val="0.10539851710455383"/>
                    </c:manualLayout>
                  </c15:layout>
                </c:ext>
              </c:extLst>
            </c:dLbl>
            <c:dLbl>
              <c:idx val="13"/>
              <c:layout>
                <c:manualLayout>
                  <c:x val="3.4892697236374778E-3"/>
                  <c:y val="-4.41743771927499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4"/>
              <c:layout>
                <c:manualLayout>
                  <c:x val="0.1230858303345566"/>
                  <c:y val="0.142738672817412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('44'!$A$13:$A$16,'44'!$A$20:$A$30)</c:f>
              <c:strCache>
                <c:ptCount val="15"/>
                <c:pt idx="0">
                  <c:v>Agriculture, Forestry, Fishing and Hunting</c:v>
                </c:pt>
                <c:pt idx="1">
                  <c:v>Construction</c:v>
                </c:pt>
                <c:pt idx="2">
                  <c:v>Manufacturing</c:v>
                </c:pt>
                <c:pt idx="3">
                  <c:v>Other goods-producing industries</c:v>
                </c:pt>
                <c:pt idx="4">
                  <c:v>Wholesale trade</c:v>
                </c:pt>
                <c:pt idx="5">
                  <c:v>Retail trade</c:v>
                </c:pt>
                <c:pt idx="6">
                  <c:v>Transportation and Warehousing</c:v>
                </c:pt>
                <c:pt idx="7">
                  <c:v>Information and Cultural industries</c:v>
                </c:pt>
                <c:pt idx="8">
                  <c:v>Finance, Insurance, Real Estate and Renting</c:v>
                </c:pt>
                <c:pt idx="9">
                  <c:v>Professional and Business services</c:v>
                </c:pt>
                <c:pt idx="10">
                  <c:v>Education services</c:v>
                </c:pt>
                <c:pt idx="11">
                  <c:v>Health Care and Social Assistance</c:v>
                </c:pt>
                <c:pt idx="12">
                  <c:v>Accommodation and Food services</c:v>
                </c:pt>
                <c:pt idx="13">
                  <c:v>Other services (except Public Administration)</c:v>
                </c:pt>
                <c:pt idx="14">
                  <c:v>Public Administration</c:v>
                </c:pt>
              </c:strCache>
            </c:strRef>
          </c:cat>
          <c:val>
            <c:numRef>
              <c:f>('44'!$I$13:$I$16,'44'!$I$20:$I$30)</c:f>
              <c:numCache>
                <c:formatCode>0.0%</c:formatCode>
                <c:ptCount val="15"/>
                <c:pt idx="0">
                  <c:v>6.5168539325842698E-2</c:v>
                </c:pt>
                <c:pt idx="1">
                  <c:v>6.8853271645736944E-2</c:v>
                </c:pt>
                <c:pt idx="2">
                  <c:v>0.10228023793787176</c:v>
                </c:pt>
                <c:pt idx="3">
                  <c:v>1.5565102445472569E-2</c:v>
                </c:pt>
                <c:pt idx="4">
                  <c:v>2.134831460674157E-2</c:v>
                </c:pt>
                <c:pt idx="5">
                  <c:v>6.9084600132187715E-2</c:v>
                </c:pt>
                <c:pt idx="6">
                  <c:v>3.5194976867151354E-2</c:v>
                </c:pt>
                <c:pt idx="7">
                  <c:v>2.9692663582286848E-2</c:v>
                </c:pt>
                <c:pt idx="8">
                  <c:v>0.18248512888301391</c:v>
                </c:pt>
                <c:pt idx="9">
                  <c:v>5.5667547918043618E-2</c:v>
                </c:pt>
                <c:pt idx="10">
                  <c:v>7.134831460674157E-2</c:v>
                </c:pt>
                <c:pt idx="11">
                  <c:v>9.7091870456047585E-2</c:v>
                </c:pt>
                <c:pt idx="12">
                  <c:v>3.2319894249834766E-2</c:v>
                </c:pt>
                <c:pt idx="13">
                  <c:v>3.0551883674818245E-2</c:v>
                </c:pt>
                <c:pt idx="14">
                  <c:v>0.12000991407799073</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CA" sz="1200" b="1"/>
              <a:t>Lobster</a:t>
            </a:r>
            <a:r>
              <a:rPr lang="en-CA" sz="1200" b="1" baseline="0"/>
              <a:t> Landings</a:t>
            </a:r>
          </a:p>
          <a:p>
            <a:pPr>
              <a:defRPr sz="1200" b="1"/>
            </a:pPr>
            <a:r>
              <a:rPr lang="en-CA" sz="1200" b="1" baseline="0"/>
              <a:t>PEI, 2005 - 2019</a:t>
            </a:r>
            <a:endParaRPr lang="en-CA" sz="1200" b="1"/>
          </a:p>
        </c:rich>
      </c:tx>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733064104691837E-2"/>
          <c:y val="0.19949074074074077"/>
          <c:w val="0.84236386435302146"/>
          <c:h val="0.6330892521683521"/>
        </c:manualLayout>
      </c:layout>
      <c:barChart>
        <c:barDir val="col"/>
        <c:grouping val="clustered"/>
        <c:varyColors val="0"/>
        <c:ser>
          <c:idx val="0"/>
          <c:order val="0"/>
          <c:tx>
            <c:v>Lbs</c:v>
          </c:tx>
          <c:spPr>
            <a:solidFill>
              <a:schemeClr val="accent1"/>
            </a:solidFill>
            <a:ln>
              <a:noFill/>
            </a:ln>
            <a:effectLst/>
          </c:spPr>
          <c:invertIfNegative val="0"/>
          <c:cat>
            <c:strRef>
              <c:f>'80'!$C$11:$C$25</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2019(p)</c:v>
                </c:pt>
              </c:strCache>
            </c:strRef>
          </c:cat>
          <c:val>
            <c:numRef>
              <c:f>'80'!$K$11:$K$25</c:f>
              <c:numCache>
                <c:formatCode>General</c:formatCode>
                <c:ptCount val="15"/>
                <c:pt idx="0">
                  <c:v>18.5</c:v>
                </c:pt>
                <c:pt idx="1">
                  <c:v>21.5</c:v>
                </c:pt>
                <c:pt idx="2">
                  <c:v>20.100000000000001</c:v>
                </c:pt>
                <c:pt idx="3">
                  <c:v>21.9</c:v>
                </c:pt>
                <c:pt idx="4">
                  <c:v>22.4</c:v>
                </c:pt>
                <c:pt idx="5">
                  <c:v>23.8</c:v>
                </c:pt>
                <c:pt idx="6">
                  <c:v>20.7</c:v>
                </c:pt>
                <c:pt idx="7">
                  <c:v>27.3</c:v>
                </c:pt>
                <c:pt idx="8">
                  <c:v>28.4</c:v>
                </c:pt>
                <c:pt idx="9">
                  <c:v>29.8</c:v>
                </c:pt>
                <c:pt idx="10">
                  <c:v>32.200000000000003</c:v>
                </c:pt>
                <c:pt idx="11">
                  <c:v>30.6</c:v>
                </c:pt>
                <c:pt idx="12">
                  <c:v>36.4</c:v>
                </c:pt>
                <c:pt idx="13">
                  <c:v>38.700000000000003</c:v>
                </c:pt>
                <c:pt idx="14">
                  <c:v>42.3</c:v>
                </c:pt>
              </c:numCache>
            </c:numRef>
          </c:val>
        </c:ser>
        <c:dLbls>
          <c:showLegendKey val="0"/>
          <c:showVal val="0"/>
          <c:showCatName val="0"/>
          <c:showSerName val="0"/>
          <c:showPercent val="0"/>
          <c:showBubbleSize val="0"/>
        </c:dLbls>
        <c:gapWidth val="51"/>
        <c:overlap val="-27"/>
        <c:axId val="359539208"/>
        <c:axId val="365849328"/>
      </c:barChart>
      <c:lineChart>
        <c:grouping val="standard"/>
        <c:varyColors val="0"/>
        <c:ser>
          <c:idx val="1"/>
          <c:order val="1"/>
          <c:tx>
            <c:v>Value</c:v>
          </c:tx>
          <c:spPr>
            <a:ln w="28575" cap="rnd">
              <a:solidFill>
                <a:schemeClr val="accent2"/>
              </a:solidFill>
              <a:round/>
            </a:ln>
            <a:effectLst/>
          </c:spPr>
          <c:marker>
            <c:symbol val="none"/>
          </c:marker>
          <c:val>
            <c:numRef>
              <c:f>'80'!$M$11:$M$25</c:f>
              <c:numCache>
                <c:formatCode>General</c:formatCode>
                <c:ptCount val="15"/>
                <c:pt idx="0">
                  <c:v>103.2</c:v>
                </c:pt>
                <c:pt idx="1">
                  <c:v>113.4</c:v>
                </c:pt>
                <c:pt idx="2">
                  <c:v>108.6</c:v>
                </c:pt>
                <c:pt idx="3">
                  <c:v>100.7</c:v>
                </c:pt>
                <c:pt idx="4">
                  <c:v>71.900000000000006</c:v>
                </c:pt>
                <c:pt idx="5">
                  <c:v>71.8</c:v>
                </c:pt>
                <c:pt idx="6">
                  <c:v>71.400000000000006</c:v>
                </c:pt>
                <c:pt idx="7">
                  <c:v>113.8</c:v>
                </c:pt>
                <c:pt idx="8">
                  <c:v>91.4</c:v>
                </c:pt>
                <c:pt idx="9">
                  <c:v>113.3</c:v>
                </c:pt>
                <c:pt idx="10">
                  <c:v>150.19999999999999</c:v>
                </c:pt>
                <c:pt idx="11">
                  <c:v>193.6</c:v>
                </c:pt>
                <c:pt idx="12">
                  <c:v>225.9</c:v>
                </c:pt>
                <c:pt idx="13">
                  <c:v>200.2</c:v>
                </c:pt>
                <c:pt idx="14">
                  <c:v>238.5</c:v>
                </c:pt>
              </c:numCache>
            </c:numRef>
          </c:val>
          <c:smooth val="0"/>
        </c:ser>
        <c:dLbls>
          <c:showLegendKey val="0"/>
          <c:showVal val="0"/>
          <c:showCatName val="0"/>
          <c:showSerName val="0"/>
          <c:showPercent val="0"/>
          <c:showBubbleSize val="0"/>
        </c:dLbls>
        <c:marker val="1"/>
        <c:smooth val="0"/>
        <c:axId val="365850112"/>
        <c:axId val="365852856"/>
      </c:lineChart>
      <c:catAx>
        <c:axId val="359539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5849328"/>
        <c:crosses val="autoZero"/>
        <c:auto val="1"/>
        <c:lblAlgn val="ctr"/>
        <c:lblOffset val="100"/>
        <c:noMultiLvlLbl val="0"/>
      </c:catAx>
      <c:valAx>
        <c:axId val="365849328"/>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CA" b="1"/>
                  <a:t>ponds, millions</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539208"/>
        <c:crosses val="autoZero"/>
        <c:crossBetween val="between"/>
      </c:valAx>
      <c:valAx>
        <c:axId val="365852856"/>
        <c:scaling>
          <c:orientation val="minMax"/>
          <c:min val="50"/>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CA" b="1"/>
                  <a:t>$, millions</a:t>
                </a:r>
              </a:p>
            </c:rich>
          </c:tx>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5850112"/>
        <c:crosses val="max"/>
        <c:crossBetween val="between"/>
      </c:valAx>
      <c:catAx>
        <c:axId val="365850112"/>
        <c:scaling>
          <c:orientation val="minMax"/>
        </c:scaling>
        <c:delete val="1"/>
        <c:axPos val="b"/>
        <c:majorTickMark val="out"/>
        <c:minorTickMark val="none"/>
        <c:tickLblPos val="nextTo"/>
        <c:crossAx val="36585285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38100</xdr:colOff>
      <xdr:row>50</xdr:row>
      <xdr:rowOff>41910</xdr:rowOff>
    </xdr:from>
    <xdr:to>
      <xdr:col>10</xdr:col>
      <xdr:colOff>0</xdr:colOff>
      <xdr:row>75</xdr:row>
      <xdr:rowOff>129540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12</xdr:col>
      <xdr:colOff>0</xdr:colOff>
      <xdr:row>0</xdr:row>
      <xdr:rowOff>0</xdr:rowOff>
    </xdr:to>
    <xdr:sp macro="" textlink="">
      <xdr:nvSpPr>
        <xdr:cNvPr id="66561" name="Text Box 1"/>
        <xdr:cNvSpPr txBox="1">
          <a:spLocks noChangeArrowheads="1"/>
        </xdr:cNvSpPr>
      </xdr:nvSpPr>
      <xdr:spPr bwMode="auto">
        <a:xfrm>
          <a:off x="9525" y="0"/>
          <a:ext cx="728662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CA" sz="1100" b="0" i="0" u="none" strike="noStrike" baseline="0">
              <a:solidFill>
                <a:srgbClr val="000000"/>
              </a:solidFill>
              <a:latin typeface="Arial"/>
              <a:cs typeface="Arial"/>
            </a:rPr>
            <a:t>P.E.I. Department of Agriculture and Forestry, </a:t>
          </a:r>
          <a:r>
            <a:rPr lang="en-CA" sz="1100" b="0" i="1" u="none" strike="noStrike" baseline="0">
              <a:solidFill>
                <a:srgbClr val="000000"/>
              </a:solidFill>
              <a:latin typeface="Arial"/>
              <a:cs typeface="Arial"/>
            </a:rPr>
            <a:t>Agricultural Statistics</a:t>
          </a:r>
          <a:r>
            <a:rPr lang="en-CA" sz="1100" b="0" i="0" u="none" strike="noStrike" baseline="0">
              <a:solidFill>
                <a:srgbClr val="000000"/>
              </a:solidFill>
              <a:latin typeface="Arial"/>
              <a:cs typeface="Arial"/>
            </a:rPr>
            <a:t>; Statistics Canada Catalogue 22-008, </a:t>
          </a:r>
          <a:r>
            <a:rPr lang="en-CA" sz="1100" b="0" i="1" u="none" strike="noStrike" baseline="0">
              <a:solidFill>
                <a:srgbClr val="000000"/>
              </a:solidFill>
              <a:latin typeface="Arial"/>
              <a:cs typeface="Arial"/>
            </a:rPr>
            <a:t>Canadian Potato Production</a:t>
          </a:r>
          <a:r>
            <a:rPr lang="en-CA" sz="1100" b="0" i="0" u="none" strike="noStrike" baseline="0">
              <a:solidFill>
                <a:srgbClr val="000000"/>
              </a:solidFill>
              <a:latin typeface="Arial"/>
              <a:cs typeface="Arial"/>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29</xdr:row>
      <xdr:rowOff>41910</xdr:rowOff>
    </xdr:from>
    <xdr:to>
      <xdr:col>8</xdr:col>
      <xdr:colOff>457200</xdr:colOff>
      <xdr:row>51</xdr:row>
      <xdr:rowOff>45720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91440</xdr:rowOff>
    </xdr:from>
    <xdr:to>
      <xdr:col>8</xdr:col>
      <xdr:colOff>7620</xdr:colOff>
      <xdr:row>59</xdr:row>
      <xdr:rowOff>137160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33</xdr:row>
      <xdr:rowOff>171450</xdr:rowOff>
    </xdr:from>
    <xdr:to>
      <xdr:col>9</xdr:col>
      <xdr:colOff>22860</xdr:colOff>
      <xdr:row>55</xdr:row>
      <xdr:rowOff>137160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xdr:col>
      <xdr:colOff>855923</xdr:colOff>
      <xdr:row>40</xdr:row>
      <xdr:rowOff>114300</xdr:rowOff>
    </xdr:from>
    <xdr:ext cx="2631554" cy="504241"/>
    <xdr:sp macro="" textlink="">
      <xdr:nvSpPr>
        <xdr:cNvPr id="75778" name="Text Box 2"/>
        <xdr:cNvSpPr txBox="1">
          <a:spLocks noChangeArrowheads="1"/>
        </xdr:cNvSpPr>
      </xdr:nvSpPr>
      <xdr:spPr bwMode="auto">
        <a:xfrm>
          <a:off x="2532323" y="6896100"/>
          <a:ext cx="2631554" cy="504241"/>
        </a:xfrm>
        <a:prstGeom prst="rect">
          <a:avLst/>
        </a:prstGeom>
        <a:noFill/>
        <a:ln w="9525">
          <a:noFill/>
          <a:miter lim="800000"/>
          <a:headEnd/>
          <a:tailEnd/>
        </a:ln>
      </xdr:spPr>
      <xdr:txBody>
        <a:bodyPr wrap="none" lIns="27432" tIns="32004" rIns="27432" bIns="0" anchor="t" upright="1">
          <a:spAutoFit/>
        </a:bodyPr>
        <a:lstStyle/>
        <a:p>
          <a:pPr algn="ctr" rtl="0">
            <a:defRPr sz="1000"/>
          </a:pPr>
          <a:r>
            <a:rPr lang="en-CA" sz="1600" b="1" i="0" u="none" strike="noStrike" baseline="0">
              <a:solidFill>
                <a:srgbClr val="000000"/>
              </a:solidFill>
              <a:latin typeface="Arial"/>
              <a:cs typeface="Arial"/>
            </a:rPr>
            <a:t>STATISTICAL REGIONS</a:t>
          </a:r>
        </a:p>
        <a:p>
          <a:pPr algn="ctr" rtl="0">
            <a:defRPr sz="1000"/>
          </a:pPr>
          <a:r>
            <a:rPr lang="en-CA" sz="1600" b="1" i="0" u="none" strike="noStrike" baseline="0">
              <a:solidFill>
                <a:srgbClr val="000000"/>
              </a:solidFill>
              <a:latin typeface="Arial"/>
              <a:cs typeface="Arial"/>
            </a:rPr>
            <a:t>PRINCE EDWARD ISLAND</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33</xdr:row>
          <xdr:rowOff>22860</xdr:rowOff>
        </xdr:from>
        <xdr:to>
          <xdr:col>8</xdr:col>
          <xdr:colOff>0</xdr:colOff>
          <xdr:row>56</xdr:row>
          <xdr:rowOff>38100</xdr:rowOff>
        </xdr:to>
        <xdr:sp macro="" textlink="">
          <xdr:nvSpPr>
            <xdr:cNvPr id="75777" name="Object 1" hidden="1">
              <a:extLst>
                <a:ext uri="{63B3BB69-23CF-44E3-9099-C40C66FF867C}">
                  <a14:compatExt spid="_x0000_s757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9693</xdr:colOff>
      <xdr:row>51</xdr:row>
      <xdr:rowOff>125316</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0" y="4819650"/>
          <a:ext cx="6334293" cy="40115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99060</xdr:colOff>
      <xdr:row>37</xdr:row>
      <xdr:rowOff>139700</xdr:rowOff>
    </xdr:from>
    <xdr:to>
      <xdr:col>6</xdr:col>
      <xdr:colOff>542061</xdr:colOff>
      <xdr:row>62</xdr:row>
      <xdr:rowOff>139700</xdr:rowOff>
    </xdr:to>
    <xdr:pic>
      <xdr:nvPicPr>
        <xdr:cNvPr id="3" name="Picture 2"/>
        <xdr:cNvPicPr>
          <a:picLocks noChangeAspect="1"/>
        </xdr:cNvPicPr>
      </xdr:nvPicPr>
      <xdr:blipFill>
        <a:blip xmlns:r="http://schemas.openxmlformats.org/officeDocument/2006/relationships" r:embed="rId1" cstate="print"/>
        <a:stretch>
          <a:fillRect/>
        </a:stretch>
      </xdr:blipFill>
      <xdr:spPr>
        <a:xfrm>
          <a:off x="99060" y="6362700"/>
          <a:ext cx="6564401" cy="411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657225</xdr:colOff>
      <xdr:row>0</xdr:row>
      <xdr:rowOff>0</xdr:rowOff>
    </xdr:from>
    <xdr:to>
      <xdr:col>14</xdr:col>
      <xdr:colOff>0</xdr:colOff>
      <xdr:row>0</xdr:row>
      <xdr:rowOff>0</xdr:rowOff>
    </xdr:to>
    <xdr:sp macro="" textlink="">
      <xdr:nvSpPr>
        <xdr:cNvPr id="88065" name="Text Box 1"/>
        <xdr:cNvSpPr txBox="1">
          <a:spLocks noChangeArrowheads="1"/>
        </xdr:cNvSpPr>
      </xdr:nvSpPr>
      <xdr:spPr bwMode="auto">
        <a:xfrm>
          <a:off x="657225" y="0"/>
          <a:ext cx="753427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CA" sz="1100" b="0" i="0" u="none" strike="noStrike" baseline="0">
              <a:solidFill>
                <a:srgbClr val="000000"/>
              </a:solidFill>
              <a:latin typeface="Arial"/>
              <a:cs typeface="Arial"/>
            </a:rPr>
            <a:t>An economic family is a group of individuals related by blood, marriage or adoption, who share a common dwelling unit.</a:t>
          </a:r>
        </a:p>
        <a:p>
          <a:pPr algn="just" rtl="0">
            <a:defRPr sz="1000"/>
          </a:pPr>
          <a:endParaRPr lang="en-CA" sz="1100" b="0" i="0" u="none" strike="noStrike" baseline="0">
            <a:solidFill>
              <a:srgbClr val="000000"/>
            </a:solidFill>
            <a:latin typeface="Arial"/>
            <a:cs typeface="Arial"/>
          </a:endParaRPr>
        </a:p>
        <a:p>
          <a:pPr algn="just" rtl="0">
            <a:defRPr sz="1000"/>
          </a:pPr>
          <a:r>
            <a:rPr lang="en-CA" sz="1100" b="0" i="0" u="none" strike="noStrike" baseline="0">
              <a:solidFill>
                <a:srgbClr val="000000"/>
              </a:solidFill>
              <a:latin typeface="Arial"/>
              <a:cs typeface="Arial"/>
            </a:rPr>
            <a:t>An unattached individual is a person living alone or in a household where he/she is not related to other household members.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657225</xdr:colOff>
      <xdr:row>0</xdr:row>
      <xdr:rowOff>0</xdr:rowOff>
    </xdr:from>
    <xdr:to>
      <xdr:col>12</xdr:col>
      <xdr:colOff>0</xdr:colOff>
      <xdr:row>0</xdr:row>
      <xdr:rowOff>0</xdr:rowOff>
    </xdr:to>
    <xdr:sp macro="" textlink="">
      <xdr:nvSpPr>
        <xdr:cNvPr id="2" name="Text Box 1"/>
        <xdr:cNvSpPr txBox="1">
          <a:spLocks noChangeArrowheads="1"/>
        </xdr:cNvSpPr>
      </xdr:nvSpPr>
      <xdr:spPr bwMode="auto">
        <a:xfrm>
          <a:off x="657225" y="0"/>
          <a:ext cx="827722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CA" sz="1100" b="0" i="0" u="none" strike="noStrike" baseline="0">
              <a:solidFill>
                <a:srgbClr val="000000"/>
              </a:solidFill>
              <a:latin typeface="Arial"/>
              <a:cs typeface="Arial"/>
            </a:rPr>
            <a:t>An economic family is a group of individuals related by blood, marriage or adoption, who share a common dwelling unit.</a:t>
          </a:r>
        </a:p>
        <a:p>
          <a:pPr algn="just" rtl="0">
            <a:defRPr sz="1000"/>
          </a:pPr>
          <a:endParaRPr lang="en-CA" sz="1100" b="0" i="0" u="none" strike="noStrike" baseline="0">
            <a:solidFill>
              <a:srgbClr val="000000"/>
            </a:solidFill>
            <a:latin typeface="Arial"/>
            <a:cs typeface="Arial"/>
          </a:endParaRPr>
        </a:p>
        <a:p>
          <a:pPr algn="just" rtl="0">
            <a:defRPr sz="1000"/>
          </a:pPr>
          <a:r>
            <a:rPr lang="en-CA" sz="1100" b="0" i="0" u="none" strike="noStrike" baseline="0">
              <a:solidFill>
                <a:srgbClr val="000000"/>
              </a:solidFill>
              <a:latin typeface="Arial"/>
              <a:cs typeface="Arial"/>
            </a:rPr>
            <a:t>An unattached individual is a person living alone or in a household where he/she is not related to other household members.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132080</xdr:colOff>
      <xdr:row>30</xdr:row>
      <xdr:rowOff>72390</xdr:rowOff>
    </xdr:from>
    <xdr:to>
      <xdr:col>6</xdr:col>
      <xdr:colOff>515620</xdr:colOff>
      <xdr:row>64</xdr:row>
      <xdr:rowOff>53340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http://www12.statcan.gc.ca/census-recensement/2006/index-eng.cfm" TargetMode="External"/><Relationship Id="rId7" Type="http://schemas.openxmlformats.org/officeDocument/2006/relationships/drawing" Target="../drawings/drawing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0.bin"/><Relationship Id="rId5" Type="http://schemas.openxmlformats.org/officeDocument/2006/relationships/hyperlink" Target="https://www150.statcan.gc.ca/t1/tbl1/en/cv.action?pid=3210001201" TargetMode="External"/><Relationship Id="rId4" Type="http://schemas.openxmlformats.org/officeDocument/2006/relationships/hyperlink" Target="https://www150.statcan.gc.ca/t1/tbl1/en/tv.action?pid=3210019701"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12.statcan.gc.ca/census-recensement/2016/dp-pd/dt-td/Rp-eng.cfm?LANG=E&amp;APATH=3&amp;DETAIL=0&amp;DIM=0&amp;FL=A&amp;FREE=0&amp;GC=0&amp;GID=0&amp;GK=0&amp;GRP=1&amp;PID=110528&amp;PRID=10&amp;PTYPE=109445&amp;S=0&amp;SHOWALL=0&amp;SUB=0&amp;Temporal=2017&amp;THEME=120&amp;VID=0&amp;VNAMEE=&amp;VNAMEF=" TargetMode="Externa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vmlDrawing" Target="../drawings/vmlDrawing11.vml"/><Relationship Id="rId4" Type="http://schemas.openxmlformats.org/officeDocument/2006/relationships/printerSettings" Target="../printerSettings/printerSettings33.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4.bin"/><Relationship Id="rId1" Type="http://schemas.openxmlformats.org/officeDocument/2006/relationships/hyperlink" Target="http://www12.statcan.gc.ca/census-recensement/2016/dp-pd/dt-td/Rp-eng.cfm?LANG=E&amp;APATH=3&amp;DETAIL=0&amp;DIM=0&amp;FL=A&amp;FREE=0&amp;GC=0&amp;GID=0&amp;GK=0&amp;GRP=1&amp;PID=110528&amp;PRID=10&amp;PTYPE=109445&amp;S=0&amp;SHOWALL=0&amp;SUB=0&amp;Temporal=2017&amp;THEME=120&amp;VID=0&amp;VNAMEE=&amp;VNAMEF="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5.bin"/><Relationship Id="rId1" Type="http://schemas.openxmlformats.org/officeDocument/2006/relationships/hyperlink" Target="http://www12.statcan.gc.ca/census-recensement/2016/dp-pd/prof/index.cfm?Lang=E"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hyperlink" Target="http://www12.statcan.gc.ca/census-recensement/2016/dp-pd/prof/index.cfm?Lang=E" TargetMode="Externa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vmlDrawing" Target="../drawings/vmlDrawing16.vml"/><Relationship Id="rId4"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150.statcan.gc.ca/t1/tbl1/en/tv.action?pid=1410009001" TargetMode="Externa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17.vml"/><Relationship Id="rId5" Type="http://schemas.openxmlformats.org/officeDocument/2006/relationships/printerSettings" Target="../printerSettings/printerSettings47.bin"/><Relationship Id="rId4" Type="http://schemas.openxmlformats.org/officeDocument/2006/relationships/hyperlink" Target="https://www150.statcan.gc.ca/t1/tbl1/en/tv.action?pid=1410009001"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150.statcan.gc.ca/t1/tbl1/en/tv.action?pid=1410022301" TargetMode="External"/><Relationship Id="rId1" Type="http://schemas.openxmlformats.org/officeDocument/2006/relationships/hyperlink" Target="https://www150.statcan.gc.ca/t1/tbl1/en/tv.action?pid=1410031201"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150.statcan.gc.ca/t1/tbl1/en/tv.action?pid=1410032701" TargetMode="Externa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vmlDrawing" Target="../drawings/vmlDrawing19.vml"/><Relationship Id="rId4"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5.statcan.gc.ca/cansim/a26?lang=eng&amp;retrLang=eng&amp;id=0510001&amp;&amp;pattern=&amp;stByVal=1&amp;p1=1&amp;p2=50&amp;tabMode=dataTable&amp;csid=" TargetMode="External"/><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6.bin"/><Relationship Id="rId5" Type="http://schemas.openxmlformats.org/officeDocument/2006/relationships/hyperlink" Target="https://www150.statcan.gc.ca/t1/tbl1/en/tv.action?pid=1710000501" TargetMode="External"/><Relationship Id="rId4" Type="http://schemas.openxmlformats.org/officeDocument/2006/relationships/hyperlink" Target="https://www150.statcan.gc.ca/t1/tbl1/en/tv.action?pid=1710000801"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150.statcan.gc.ca/t1/tbl1/en/tv.action?pid=1410002301" TargetMode="Externa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vmlDrawing" Target="../drawings/vmlDrawing20.vml"/><Relationship Id="rId5" Type="http://schemas.openxmlformats.org/officeDocument/2006/relationships/printerSettings" Target="../printerSettings/printerSettings54.bin"/><Relationship Id="rId4" Type="http://schemas.openxmlformats.org/officeDocument/2006/relationships/hyperlink" Target="https://www150.statcan.gc.ca/t1/tbl1/en/tv.action?pid=1410002001"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55.bin"/><Relationship Id="rId1" Type="http://schemas.openxmlformats.org/officeDocument/2006/relationships/hyperlink" Target="https://www150.statcan.gc.ca/t1/tbl1/en/tv.action?pid=3310022201"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150.statcan.gc.ca/t1/tbl1/en/tv.action?pid=1110022201" TargetMode="Externa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vmlDrawing" Target="../drawings/vmlDrawing22.vml"/><Relationship Id="rId5" Type="http://schemas.openxmlformats.org/officeDocument/2006/relationships/drawing" Target="../drawings/drawing6.xml"/><Relationship Id="rId4"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23.vml"/><Relationship Id="rId3" Type="http://schemas.openxmlformats.org/officeDocument/2006/relationships/hyperlink" Target="http://www5.statcan.gc.ca/cansim/a26?lang=eng&amp;retrLang=eng&amp;id=2810027&amp;&amp;pattern=&amp;stByVal=1&amp;p1=1&amp;p2=50&amp;tabMode=dataTable&amp;csid=" TargetMode="External"/><Relationship Id="rId7"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hyperlink" Target="https://www150.statcan.gc.ca/t1/tbl1/en/tv.action?pid=1410020401" TargetMode="External"/><Relationship Id="rId5" Type="http://schemas.openxmlformats.org/officeDocument/2006/relationships/hyperlink" Target="https://www150.statcan.gc.ca/t1/tbl1/en/tv.action?pid=1410000901" TargetMode="External"/><Relationship Id="rId4" Type="http://schemas.openxmlformats.org/officeDocument/2006/relationships/hyperlink" Target="https://www150.statcan.gc.ca/t1/tbl1/en/cv.action?pid=3610020501"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150.statcan.gc.ca/t1/tbl1/en/tv.action?pid=1410033601" TargetMode="Externa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vmlDrawing" Target="../drawings/vmlDrawing24.vml"/><Relationship Id="rId4" Type="http://schemas.openxmlformats.org/officeDocument/2006/relationships/printerSettings" Target="../printerSettings/printerSettings6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65.bin"/><Relationship Id="rId1" Type="http://schemas.openxmlformats.org/officeDocument/2006/relationships/hyperlink" Target="https://www150.statcan.gc.ca/t1/tbl1/en/tv.action?pid=1410000701"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150.statcan.gc.ca/t1/tbl1/en/tv.action?pid=1110000801" TargetMode="Externa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vmlDrawing" Target="../drawings/vmlDrawing26.vml"/><Relationship Id="rId5" Type="http://schemas.openxmlformats.org/officeDocument/2006/relationships/printerSettings" Target="../printerSettings/printerSettings68.bin"/><Relationship Id="rId4" Type="http://schemas.openxmlformats.org/officeDocument/2006/relationships/hyperlink" Target="https://www150.statcan.gc.ca/t1/tbl1/en/tv.action?pid=3610022401"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vmlDrawing" Target="../drawings/vmlDrawing27.vml"/><Relationship Id="rId4"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2.bin"/><Relationship Id="rId1" Type="http://schemas.openxmlformats.org/officeDocument/2006/relationships/hyperlink" Target="https://www150.statcan.gc.ca/t1/tbl1/en/tv.action?pid=1110013501"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hyperlink" Target="https://www150.statcan.gc.ca/t1/tbl1/en/tv.action?pid=1110000701" TargetMode="Externa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vmlDrawing" Target="../drawings/vmlDrawing29.vml"/><Relationship Id="rId4" Type="http://schemas.openxmlformats.org/officeDocument/2006/relationships/printerSettings" Target="../printerSettings/printerSettings75.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150.statcan.gc.ca/t1/tbl1/en/tv.action?pid=1710014001" TargetMode="External"/><Relationship Id="rId7"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5.statcan.gc.ca/cansim/a26?lang=eng&amp;retrLang=eng&amp;id=0510062&amp;&amp;pattern=&amp;stByVal=1&amp;p1=1&amp;p2=50&amp;tabMode=dataTable&amp;csid=" TargetMode="External"/><Relationship Id="rId5" Type="http://schemas.openxmlformats.org/officeDocument/2006/relationships/hyperlink" Target="http://www5.statcan.gc.ca/cansim/a26?lang=eng&amp;retrLang=eng&amp;id=0510063&amp;&amp;pattern=&amp;stByVal=1&amp;p1=1&amp;p2=50&amp;tabMode=dataTable&amp;csid=" TargetMode="External"/><Relationship Id="rId4" Type="http://schemas.openxmlformats.org/officeDocument/2006/relationships/hyperlink" Target="https://www150.statcan.gc.ca/t1/tbl1/en/tv.action?pid=1710013901"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cra-arc.gc.ca/gncy/stts/itsa-sipr/menu-eng.html" TargetMode="Externa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vmlDrawing" Target="../drawings/vmlDrawing30.vml"/><Relationship Id="rId5" Type="http://schemas.openxmlformats.org/officeDocument/2006/relationships/printerSettings" Target="../printerSettings/printerSettings78.bin"/><Relationship Id="rId4" Type="http://schemas.openxmlformats.org/officeDocument/2006/relationships/hyperlink" Target="http://www.cra-arc.gc.ca/gncy/stts/ntrm-eng.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cra-arc.gc.ca/gncy/stts/t1fnl-eng.html" TargetMode="Externa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vmlDrawing" Target="../drawings/vmlDrawing31.vml"/><Relationship Id="rId4" Type="http://schemas.openxmlformats.org/officeDocument/2006/relationships/printerSettings" Target="../printerSettings/printerSettings81.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cra-arc.gc.ca/gncy/stts/menu-eng.html" TargetMode="Externa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vmlDrawing" Target="../drawings/vmlDrawing32.vml"/><Relationship Id="rId5" Type="http://schemas.openxmlformats.org/officeDocument/2006/relationships/printerSettings" Target="../printerSettings/printerSettings84.bin"/><Relationship Id="rId4" Type="http://schemas.openxmlformats.org/officeDocument/2006/relationships/hyperlink" Target="http://www.cra-arc.gc.ca/gncy/stts/t1fnl-eng.html"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150.statcan.gc.ca/t1/tbl1/en/tv.action?pid=3610022201" TargetMode="Externa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vmlDrawing" Target="../drawings/vmlDrawing33.vml"/><Relationship Id="rId4" Type="http://schemas.openxmlformats.org/officeDocument/2006/relationships/printerSettings" Target="../printerSettings/printerSettings87.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150.statcan.gc.ca/t1/tbl1/en/tv.action?pid=3610022201" TargetMode="Externa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vmlDrawing" Target="../drawings/vmlDrawing34.vml"/><Relationship Id="rId4"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91.bin"/><Relationship Id="rId1" Type="http://schemas.openxmlformats.org/officeDocument/2006/relationships/hyperlink" Target="https://www150.statcan.gc.ca/t1/tbl1/en/tv.action?pid=3610022201"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150.statcan.gc.ca/t1/tbl1/en/tv.action?pid=3610022101"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vmlDrawing" Target="../drawings/vmlDrawing36.vml"/><Relationship Id="rId4" Type="http://schemas.openxmlformats.org/officeDocument/2006/relationships/printerSettings" Target="../printerSettings/printerSettings94.bin"/></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http://www5.statcan.gc.ca/cansim/a26?lang=eng&amp;retrLang=eng&amp;id=1760043&amp;&amp;pattern=&amp;stByVal=1&amp;p1=1&amp;p2=50&amp;tabMode=dataTable&amp;csid=" TargetMode="External"/><Relationship Id="rId7"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hyperlink" Target="https://www150.statcan.gc.ca/t1/tbl1/en/tv.action?pid=3310016301" TargetMode="External"/><Relationship Id="rId5" Type="http://schemas.openxmlformats.org/officeDocument/2006/relationships/hyperlink" Target="https://www150.statcan.gc.ca/t1/tbl1/en/tv.action?pid=1010012201" TargetMode="External"/><Relationship Id="rId4" Type="http://schemas.openxmlformats.org/officeDocument/2006/relationships/hyperlink" Target="https://www150.statcan.gc.ca/t1/tbl1/en/tv.action?pid=3610022201"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150.statcan.gc.ca/t1/tbl1/en/tv.action?pid=3610040201" TargetMode="Externa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vmlDrawing" Target="../drawings/vmlDrawing38.vml"/><Relationship Id="rId4" Type="http://schemas.openxmlformats.org/officeDocument/2006/relationships/printerSettings" Target="../printerSettings/printerSettings10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vmlDrawing" Target="../drawings/vmlDrawing39.vml"/><Relationship Id="rId4"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5.statcan.gc.ca/cansim/a26?lang=eng&amp;retrLang=eng&amp;id=0510019&amp;&amp;pattern=&amp;stByVal=1&amp;p1=1&amp;p2=50&amp;tabMode=dataTable&amp;csid=" TargetMode="External"/><Relationship Id="rId7" Type="http://schemas.openxmlformats.org/officeDocument/2006/relationships/hyperlink" Target="https://www150.statcan.gc.ca/t1/tbl1/en/tv.action?pid=1710005901" TargetMode="Externa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hyperlink" Target="https://www150.statcan.gc.ca/t1/tbl1/en/tv.action?pid=1710002201" TargetMode="External"/><Relationship Id="rId5" Type="http://schemas.openxmlformats.org/officeDocument/2006/relationships/hyperlink" Target="https://www150.statcan.gc.ca/t1/tbl1/en/tv.action?pid=1710002201" TargetMode="External"/><Relationship Id="rId4" Type="http://schemas.openxmlformats.org/officeDocument/2006/relationships/hyperlink" Target="http://www5.statcan.gc.ca/cansim/a26?lang=eng&amp;retrLang=eng&amp;id=0510019&amp;&amp;pattern=&amp;stByVal=1&amp;p1=1&amp;p2=50&amp;tabMode=dataTable&amp;csid=" TargetMode="External"/><Relationship Id="rId9"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vmlDrawing" Target="../drawings/vmlDrawing40.vml"/><Relationship Id="rId4" Type="http://schemas.openxmlformats.org/officeDocument/2006/relationships/printerSettings" Target="../printerSettings/printerSettings106.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5" Type="http://schemas.openxmlformats.org/officeDocument/2006/relationships/vmlDrawing" Target="../drawings/vmlDrawing41.vml"/><Relationship Id="rId4" Type="http://schemas.openxmlformats.org/officeDocument/2006/relationships/printerSettings" Target="../printerSettings/printerSettings109.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5" Type="http://schemas.openxmlformats.org/officeDocument/2006/relationships/vmlDrawing" Target="../drawings/vmlDrawing42.vml"/><Relationship Id="rId4" Type="http://schemas.openxmlformats.org/officeDocument/2006/relationships/printerSettings" Target="../printerSettings/printerSettings112.bin"/></Relationships>
</file>

<file path=xl/worksheets/_rels/sheet43.xml.rels><?xml version="1.0" encoding="UTF-8" standalone="yes"?>
<Relationships xmlns="http://schemas.openxmlformats.org/package/2006/relationships"><Relationship Id="rId3" Type="http://schemas.openxmlformats.org/officeDocument/2006/relationships/hyperlink" Target="https://www150.statcan.gc.ca/t1/tbl1/en/tv.action?pid=1810003201" TargetMode="Externa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vmlDrawing" Target="../drawings/vmlDrawing43.vml"/><Relationship Id="rId4" Type="http://schemas.openxmlformats.org/officeDocument/2006/relationships/printerSettings" Target="../printerSettings/printerSettings115.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150.statcan.gc.ca/t1/tbl1/en/tv.action?pid=2010000801" TargetMode="Externa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vmlDrawing" Target="../drawings/vmlDrawing44.vml"/><Relationship Id="rId5" Type="http://schemas.openxmlformats.org/officeDocument/2006/relationships/printerSettings" Target="../printerSettings/printerSettings118.bin"/><Relationship Id="rId4" Type="http://schemas.openxmlformats.org/officeDocument/2006/relationships/hyperlink" Target="https://www150.statcan.gc.ca/t1/tbl1/en/tv.action?pid=2010000801"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5.statcan.gc.ca/cansim/a26?lang=eng&amp;retrLang=eng&amp;id=0790003&amp;&amp;pattern=&amp;stByVal=1&amp;p1=1&amp;p2=50&amp;tabMode=dataTable&amp;csid=" TargetMode="Externa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vmlDrawing" Target="../drawings/vmlDrawing45.vml"/><Relationship Id="rId5" Type="http://schemas.openxmlformats.org/officeDocument/2006/relationships/printerSettings" Target="../printerSettings/printerSettings121.bin"/><Relationship Id="rId4" Type="http://schemas.openxmlformats.org/officeDocument/2006/relationships/hyperlink" Target="https://www150.statcan.gc.ca/t1/tbl1/en/tv.action?pid=2010000101"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ic.gc.ca/eic/site/tdo-dcd.nsf/eng/home" TargetMode="Externa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5" Type="http://schemas.openxmlformats.org/officeDocument/2006/relationships/vmlDrawing" Target="../drawings/vmlDrawing46.vml"/><Relationship Id="rId4"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25.bin"/><Relationship Id="rId1" Type="http://schemas.openxmlformats.org/officeDocument/2006/relationships/hyperlink" Target="https://www.ic.gc.ca/eic/site/tdo-dcd.nsf/eng/home"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150.statcan.gc.ca/t1/tbl1/en/tv.action?pid=1610004801" TargetMode="Externa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vmlDrawing" Target="../drawings/vmlDrawing48.vml"/><Relationship Id="rId4" Type="http://schemas.openxmlformats.org/officeDocument/2006/relationships/printerSettings" Target="../printerSettings/printerSettings12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150.statcan.gc.ca/t1/tbl1/en/tv.action?pid=3410003501" TargetMode="Externa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vmlDrawing" Target="../drawings/vmlDrawing49.vml"/><Relationship Id="rId4" Type="http://schemas.openxmlformats.org/officeDocument/2006/relationships/printerSettings" Target="../printerSettings/printerSettings131.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5.statcan.gc.ca/cansim/a26?lang=eng&amp;retrLang=eng&amp;id=0510011&amp;&amp;pattern=&amp;stByVal=1&amp;p1=1&amp;p2=50&amp;tabMode=dataTable&amp;csid=" TargetMode="External"/><Relationship Id="rId7"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s://www150.statcan.gc.ca/t1/tbl1/en/tv.action?pid=1710001501" TargetMode="External"/><Relationship Id="rId5" Type="http://schemas.openxmlformats.org/officeDocument/2006/relationships/hyperlink" Target="https://www150.statcan.gc.ca/t1/tbl1/en/tv.action?pid=1710001401" TargetMode="External"/><Relationship Id="rId4" Type="http://schemas.openxmlformats.org/officeDocument/2006/relationships/hyperlink" Target="http://www5.statcan.gc.ca/cansim/a26?lang=eng&amp;retrLang=eng&amp;id=0510012&amp;&amp;pattern=&amp;stByVal=1&amp;p1=1&amp;p2=50&amp;tabMode=dataTable&amp;csid=" TargetMode="External"/><Relationship Id="rId9"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3" Type="http://schemas.openxmlformats.org/officeDocument/2006/relationships/hyperlink" Target="https://www150.statcan.gc.ca/t1/tbl1/en/tv.action?pid=3410003801" TargetMode="External"/><Relationship Id="rId7" Type="http://schemas.openxmlformats.org/officeDocument/2006/relationships/vmlDrawing" Target="../drawings/vmlDrawing50.v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4.bin"/><Relationship Id="rId5" Type="http://schemas.openxmlformats.org/officeDocument/2006/relationships/hyperlink" Target="https://www150.statcan.gc.ca/t1/tbl1/en/tv.action?pid=3410017501" TargetMode="External"/><Relationship Id="rId4" Type="http://schemas.openxmlformats.org/officeDocument/2006/relationships/hyperlink" Target="http://www5.statcan.gc.ca/cansim/a26?lang=eng&amp;retrLang=eng&amp;id=0260016&amp;&amp;pattern=&amp;stByVal=1&amp;p1=1&amp;p2=50&amp;tabMode=dataTable&amp;csid="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150.statcan.gc.ca/t1/tbl1/en/tv.action?pid=3410013501" TargetMode="External"/><Relationship Id="rId7" Type="http://schemas.openxmlformats.org/officeDocument/2006/relationships/vmlDrawing" Target="../drawings/vmlDrawing51.v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printerSettings" Target="../printerSettings/printerSettings137.bin"/><Relationship Id="rId5" Type="http://schemas.openxmlformats.org/officeDocument/2006/relationships/hyperlink" Target="https://www150.statcan.gc.ca/t1/tbl1/en/tv.action?pid=3410017501" TargetMode="External"/><Relationship Id="rId4" Type="http://schemas.openxmlformats.org/officeDocument/2006/relationships/hyperlink" Target="http://www5.statcan.gc.ca/cansim/a26?lang=eng&amp;retrLang=eng&amp;id=0260016&amp;&amp;pattern=&amp;stByVal=1&amp;p1=1&amp;p2=50&amp;tabMode=dataTable&amp;csid=" TargetMode="External"/></Relationships>
</file>

<file path=xl/worksheets/_rels/sheet52.xml.rels><?xml version="1.0" encoding="UTF-8" standalone="yes"?>
<Relationships xmlns="http://schemas.openxmlformats.org/package/2006/relationships"><Relationship Id="rId8" Type="http://schemas.openxmlformats.org/officeDocument/2006/relationships/vmlDrawing" Target="../drawings/vmlDrawing52.vml"/><Relationship Id="rId3" Type="http://schemas.openxmlformats.org/officeDocument/2006/relationships/hyperlink" Target="https://www150.statcan.gc.ca/t1/tbl1/en/tv.action?pid=3410012801" TargetMode="External"/><Relationship Id="rId7" Type="http://schemas.openxmlformats.org/officeDocument/2006/relationships/printerSettings" Target="../printerSettings/printerSettings140.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6" Type="http://schemas.openxmlformats.org/officeDocument/2006/relationships/hyperlink" Target="https://www150.statcan.gc.ca/t1/tbl1/en/tv.action?pid=3410012901" TargetMode="External"/><Relationship Id="rId5" Type="http://schemas.openxmlformats.org/officeDocument/2006/relationships/hyperlink" Target="https://www150.statcan.gc.ca/t1/tbl1/en/tv.action?pid=3410012601" TargetMode="External"/><Relationship Id="rId4" Type="http://schemas.openxmlformats.org/officeDocument/2006/relationships/hyperlink" Target="https://www150.statcan.gc.ca/t1/tbl1/en/tv.action?pid=3410013301"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150.statcan.gc.ca/t1/tbl1/en/tv.action?pid=3410006601" TargetMode="Externa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vmlDrawing" Target="../drawings/vmlDrawing53.vml"/><Relationship Id="rId4" Type="http://schemas.openxmlformats.org/officeDocument/2006/relationships/printerSettings" Target="../printerSettings/printerSettings14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5.statcan.gc.ca/cansim/a26?lang=eng&amp;retrLang=eng&amp;id=0020001&amp;&amp;pattern=&amp;stByVal=1&amp;p1=1&amp;p2=50&amp;tabMode=dataTable&amp;csid=" TargetMode="Externa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vmlDrawing" Target="../drawings/vmlDrawing54.vml"/><Relationship Id="rId5" Type="http://schemas.openxmlformats.org/officeDocument/2006/relationships/printerSettings" Target="../printerSettings/printerSettings146.bin"/><Relationship Id="rId4" Type="http://schemas.openxmlformats.org/officeDocument/2006/relationships/hyperlink" Target="https://www150.statcan.gc.ca/t1/tbl1/en/tv.action?pid=3210004501"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150.statcan.gc.ca/t1/tbl1/en/tv.action?pid=3210009901" TargetMode="External"/><Relationship Id="rId7" Type="http://schemas.openxmlformats.org/officeDocument/2006/relationships/vmlDrawing" Target="../drawings/vmlDrawing55.v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49.bin"/><Relationship Id="rId5" Type="http://schemas.openxmlformats.org/officeDocument/2006/relationships/hyperlink" Target="https://www150.statcan.gc.ca/t1/tbl1/en/tv.action?pid=3210005201" TargetMode="External"/><Relationship Id="rId4" Type="http://schemas.openxmlformats.org/officeDocument/2006/relationships/hyperlink" Target="http://www5.statcan.gc.ca/cansim/a26?lang=eng&amp;retrLang=eng&amp;id=0020009&amp;&amp;pattern=&amp;stByVal=1&amp;p1=1&amp;p2=50&amp;tabMode=dataTable&amp;csid=" TargetMode="External"/></Relationships>
</file>

<file path=xl/worksheets/_rels/sheet56.xml.rels><?xml version="1.0" encoding="UTF-8" standalone="yes"?>
<Relationships xmlns="http://schemas.openxmlformats.org/package/2006/relationships"><Relationship Id="rId3" Type="http://schemas.openxmlformats.org/officeDocument/2006/relationships/hyperlink" Target="https://www150.statcan.gc.ca/t1/tbl1/en/tv.action?pid=3210035801" TargetMode="Externa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6" Type="http://schemas.openxmlformats.org/officeDocument/2006/relationships/vmlDrawing" Target="../drawings/vmlDrawing56.vml"/><Relationship Id="rId5" Type="http://schemas.openxmlformats.org/officeDocument/2006/relationships/drawing" Target="../drawings/drawing10.xml"/><Relationship Id="rId4" Type="http://schemas.openxmlformats.org/officeDocument/2006/relationships/printerSettings" Target="../printerSettings/printerSettings152.bin"/></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57.vml"/><Relationship Id="rId3" Type="http://schemas.openxmlformats.org/officeDocument/2006/relationships/hyperlink" Target="https://www150.statcan.gc.ca/t1/tbl1/en/cv.action?pid=3210013901" TargetMode="External"/><Relationship Id="rId7"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hyperlink" Target="https://www150.statcan.gc.ca/t1/tbl1/en/tv.action?pid=3210011601" TargetMode="External"/><Relationship Id="rId5" Type="http://schemas.openxmlformats.org/officeDocument/2006/relationships/hyperlink" Target="https://www150.statcan.gc.ca/t1/tbl1/en/tv.action?pid=3210014101" TargetMode="External"/><Relationship Id="rId4" Type="http://schemas.openxmlformats.org/officeDocument/2006/relationships/hyperlink" Target="https://www150.statcan.gc.ca/t1/tbl1/en/tv.action?pid=3210020001" TargetMode="External"/></Relationships>
</file>

<file path=xl/worksheets/_rels/sheet58.xml.rels><?xml version="1.0" encoding="UTF-8" standalone="yes"?>
<Relationships xmlns="http://schemas.openxmlformats.org/package/2006/relationships"><Relationship Id="rId8" Type="http://schemas.openxmlformats.org/officeDocument/2006/relationships/vmlDrawing" Target="../drawings/vmlDrawing58.vml"/><Relationship Id="rId3" Type="http://schemas.openxmlformats.org/officeDocument/2006/relationships/hyperlink" Target="http://www5.statcan.gc.ca/cansim/a26?lang=eng&amp;retrLang=eng&amp;id=0020007&amp;&amp;pattern=&amp;stByVal=1&amp;p1=1&amp;p2=50&amp;tabMode=dataTable&amp;csid=" TargetMode="External"/><Relationship Id="rId7"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hyperlink" Target="https://www150.statcan.gc.ca/t1/tbl1/en/tv.action?pid=3210005101" TargetMode="External"/><Relationship Id="rId5" Type="http://schemas.openxmlformats.org/officeDocument/2006/relationships/hyperlink" Target="https://www150.statcan.gc.ca/t1/tbl1/en/tv.action?pid=3210005001" TargetMode="External"/><Relationship Id="rId4" Type="http://schemas.openxmlformats.org/officeDocument/2006/relationships/hyperlink" Target="http://www5.statcan.gc.ca/cansim/a26?lang=eng&amp;retrLang=eng&amp;id=0020008&amp;&amp;pattern=&amp;stByVal=1&amp;p1=1&amp;p2=50&amp;tabMode=dataTable&amp;csid="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statcan.gc.ca/eng/ca2016" TargetMode="Externa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vmlDrawing" Target="../drawings/vmlDrawing59.vml"/><Relationship Id="rId5" Type="http://schemas.openxmlformats.org/officeDocument/2006/relationships/printerSettings" Target="../printerSettings/printerSettings161.bin"/><Relationship Id="rId4" Type="http://schemas.openxmlformats.org/officeDocument/2006/relationships/hyperlink" Target="https://www.statcan.gc.ca/eng/ca201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5.vml"/><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statcan.gc.ca/eng/ca2016" TargetMode="Externa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vmlDrawing" Target="../drawings/vmlDrawing60.vml"/><Relationship Id="rId4" Type="http://schemas.openxmlformats.org/officeDocument/2006/relationships/printerSettings" Target="../printerSettings/printerSettings164.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vmlDrawing" Target="../drawings/vmlDrawing61.v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vmlDrawing" Target="../drawings/vmlDrawing62.vml"/><Relationship Id="rId4" Type="http://schemas.openxmlformats.org/officeDocument/2006/relationships/drawing" Target="../drawings/drawing11.xml"/></Relationships>
</file>

<file path=xl/worksheets/_rels/sheet63.xml.rels><?xml version="1.0" encoding="UTF-8" standalone="yes"?>
<Relationships xmlns="http://schemas.openxmlformats.org/package/2006/relationships"><Relationship Id="rId3" Type="http://schemas.openxmlformats.org/officeDocument/2006/relationships/hyperlink" Target="https://www150.statcan.gc.ca/t1/tbl1/en/tv.action?pid=3210010801" TargetMode="External"/><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vmlDrawing" Target="../drawings/vmlDrawing63.vml"/><Relationship Id="rId5" Type="http://schemas.openxmlformats.org/officeDocument/2006/relationships/printerSettings" Target="../printerSettings/printerSettings173.bin"/><Relationship Id="rId4" Type="http://schemas.openxmlformats.org/officeDocument/2006/relationships/hyperlink" Target="https://www150.statcan.gc.ca/t1/tbl1/en/tv.action?pid=3210010701"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s://www150.statcan.gc.ca/t1/tbl1/en/tv.action?pid=3310010201" TargetMode="External"/><Relationship Id="rId7" Type="http://schemas.openxmlformats.org/officeDocument/2006/relationships/vmlDrawing" Target="../drawings/vmlDrawing64.vml"/><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6.bin"/><Relationship Id="rId5" Type="http://schemas.openxmlformats.org/officeDocument/2006/relationships/hyperlink" Target="https://www150.statcan.gc.ca/t1/tbl1/en/tv.action?pid=2110017101" TargetMode="External"/><Relationship Id="rId4" Type="http://schemas.openxmlformats.org/officeDocument/2006/relationships/hyperlink" Target="http://www5.statcan.gc.ca/cansim/a26?lang=eng&amp;retrLang=eng&amp;id=3550006&amp;&amp;pattern=&amp;stByVal=1&amp;p1=1&amp;p2=50&amp;tabMode=dataTable&amp;csid=" TargetMode="External"/></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177.bin"/></Relationships>
</file>

<file path=xl/worksheets/_rels/sheet66.xml.rels><?xml version="1.0" encoding="UTF-8" standalone="yes"?>
<Relationships xmlns="http://schemas.openxmlformats.org/package/2006/relationships"><Relationship Id="rId3" Type="http://schemas.openxmlformats.org/officeDocument/2006/relationships/hyperlink" Target="https://www150.statcan.gc.ca/t1/tbl1/en/tv.action?pid=2410002901" TargetMode="External"/><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6" Type="http://schemas.openxmlformats.org/officeDocument/2006/relationships/vmlDrawing" Target="../drawings/vmlDrawing66.vml"/><Relationship Id="rId5" Type="http://schemas.openxmlformats.org/officeDocument/2006/relationships/printerSettings" Target="../printerSettings/printerSettings180.bin"/><Relationship Id="rId4" Type="http://schemas.openxmlformats.org/officeDocument/2006/relationships/hyperlink" Target="https://www150.statcan.gc.ca/t1/tbl1/en/tv.action?pid=2410002401"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4" Type="http://schemas.openxmlformats.org/officeDocument/2006/relationships/vmlDrawing" Target="../drawings/vmlDrawing67.v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vmlDrawing" Target="../drawings/vmlDrawing68.vml"/></Relationships>
</file>

<file path=xl/worksheets/_rels/sheet69.xml.rels><?xml version="1.0" encoding="UTF-8" standalone="yes"?>
<Relationships xmlns="http://schemas.openxmlformats.org/package/2006/relationships"><Relationship Id="rId3" Type="http://schemas.openxmlformats.org/officeDocument/2006/relationships/hyperlink" Target="http://www.eia.gov/dnav/pet/pet_pri_spt_s1_m.htm" TargetMode="Externa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5" Type="http://schemas.openxmlformats.org/officeDocument/2006/relationships/vmlDrawing" Target="../drawings/vmlDrawing69.vml"/><Relationship Id="rId4" Type="http://schemas.openxmlformats.org/officeDocument/2006/relationships/printerSettings" Target="../printerSettings/printerSettings189.bin"/></Relationships>
</file>

<file path=xl/worksheets/_rels/sheet7.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21.bin"/><Relationship Id="rId7" Type="http://schemas.openxmlformats.org/officeDocument/2006/relationships/oleObject" Target="../embeddings/oleObject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vmlDrawing" Target="../drawings/vmlDrawing6.vml"/><Relationship Id="rId4"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3" Type="http://schemas.openxmlformats.org/officeDocument/2006/relationships/hyperlink" Target="https://www150.statcan.gc.ca/t1/tbl1/en/tv.action?pid=1810000101" TargetMode="External"/><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vmlDrawing" Target="../drawings/vmlDrawing70.vml"/><Relationship Id="rId4" Type="http://schemas.openxmlformats.org/officeDocument/2006/relationships/printerSettings" Target="../printerSettings/printerSettings192.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hyperlink" Target="http://data.ec.gc.ca/data/substances/monitor/canada-s-official-greenhouse-gas-inventory/" TargetMode="External"/><Relationship Id="rId1" Type="http://schemas.openxmlformats.org/officeDocument/2006/relationships/hyperlink" Target="http://data.ec.gc.ca/data/substances/monitor/canada-s-official-greenhouse-gas-inventory/" TargetMode="External"/><Relationship Id="rId4" Type="http://schemas.openxmlformats.org/officeDocument/2006/relationships/vmlDrawing" Target="../drawings/vmlDrawing71.v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4" Type="http://schemas.openxmlformats.org/officeDocument/2006/relationships/vmlDrawing" Target="../drawings/vmlDrawing72.v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hyperlink" Target="https://www150.statcan.gc.ca/t1/tbl1/en/tv.action?pid=1410020401" TargetMode="External"/><Relationship Id="rId1" Type="http://schemas.openxmlformats.org/officeDocument/2006/relationships/hyperlink" Target="https://www150.statcan.gc.ca/t1/tbl1/en/tv.action?pid=3610022501" TargetMode="External"/><Relationship Id="rId4" Type="http://schemas.openxmlformats.org/officeDocument/2006/relationships/vmlDrawing" Target="../drawings/vmlDrawing73.v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4" Type="http://schemas.openxmlformats.org/officeDocument/2006/relationships/vmlDrawing" Target="../drawings/vmlDrawing74.vml"/></Relationships>
</file>

<file path=xl/worksheets/_rels/sheet75.xml.rels><?xml version="1.0" encoding="UTF-8" standalone="yes"?>
<Relationships xmlns="http://schemas.openxmlformats.org/package/2006/relationships"><Relationship Id="rId3" Type="http://schemas.openxmlformats.org/officeDocument/2006/relationships/hyperlink" Target="https://www150.statcan.gc.ca/t1/tbl1/en/tv.action?pid=3510002701" TargetMode="Externa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vmlDrawing" Target="../drawings/vmlDrawing75.vml"/><Relationship Id="rId5" Type="http://schemas.openxmlformats.org/officeDocument/2006/relationships/printerSettings" Target="../printerSettings/printerSettings203.bin"/><Relationship Id="rId4" Type="http://schemas.openxmlformats.org/officeDocument/2006/relationships/hyperlink" Target="https://www150.statcan.gc.ca/t1/tbl1/en/tv.action?pid=3510003801"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s://www150.statcan.gc.ca/t1/tbl1/en/tv.action?pid=3510017701" TargetMode="External"/><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5" Type="http://schemas.openxmlformats.org/officeDocument/2006/relationships/vmlDrawing" Target="../drawings/vmlDrawing76.vml"/><Relationship Id="rId4" Type="http://schemas.openxmlformats.org/officeDocument/2006/relationships/printerSettings" Target="../printerSettings/printerSettings206.bin"/></Relationships>
</file>

<file path=xl/worksheets/_rels/sheet77.xml.rels><?xml version="1.0" encoding="UTF-8" standalone="yes"?>
<Relationships xmlns="http://schemas.openxmlformats.org/package/2006/relationships"><Relationship Id="rId3" Type="http://schemas.openxmlformats.org/officeDocument/2006/relationships/hyperlink" Target="http://www.ic.gc.ca/eic/site/bsf-osb.nsf/eng/h_br01011.html" TargetMode="External"/><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5" Type="http://schemas.openxmlformats.org/officeDocument/2006/relationships/vmlDrawing" Target="../drawings/vmlDrawing77.vml"/><Relationship Id="rId4" Type="http://schemas.openxmlformats.org/officeDocument/2006/relationships/printerSettings" Target="../printerSettings/printerSettings209.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12.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4" Type="http://schemas.openxmlformats.org/officeDocument/2006/relationships/vmlDrawing" Target="../drawings/vmlDrawing78.v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vmlDrawing" Target="../drawings/vmlDrawing79.vml"/></Relationships>
</file>

<file path=xl/worksheets/_rels/sheet8.xml.rels><?xml version="1.0" encoding="UTF-8" standalone="yes"?>
<Relationships xmlns="http://schemas.openxmlformats.org/package/2006/relationships"><Relationship Id="rId3" Type="http://schemas.openxmlformats.org/officeDocument/2006/relationships/hyperlink" Target="http://www12.statcan.gc.ca/datasets/index-eng.cfm?Temporal=2011" TargetMode="Externa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vmlDrawing" Target="../drawings/vmlDrawing8.vml"/><Relationship Id="rId4" Type="http://schemas.openxmlformats.org/officeDocument/2006/relationships/printerSettings" Target="../printerSettings/printerSettings24.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4" Type="http://schemas.openxmlformats.org/officeDocument/2006/relationships/vmlDrawing" Target="../drawings/vmlDrawing80.vml"/></Relationships>
</file>

<file path=xl/worksheets/_rels/sheet81.xml.rels><?xml version="1.0" encoding="UTF-8" standalone="yes"?>
<Relationships xmlns="http://schemas.openxmlformats.org/package/2006/relationships"><Relationship Id="rId3" Type="http://schemas.openxmlformats.org/officeDocument/2006/relationships/hyperlink" Target="https://www150.statcan.gc.ca/t1/tbl1/en/tv.action?pid=1310041801" TargetMode="External"/><Relationship Id="rId7" Type="http://schemas.openxmlformats.org/officeDocument/2006/relationships/vmlDrawing" Target="../drawings/vmlDrawing81.vml"/><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1.bin"/><Relationship Id="rId5" Type="http://schemas.openxmlformats.org/officeDocument/2006/relationships/hyperlink" Target="https://www150.statcan.gc.ca/t1/tbl1/en/tv.action?pid=1310011401" TargetMode="External"/><Relationship Id="rId4" Type="http://schemas.openxmlformats.org/officeDocument/2006/relationships/hyperlink" Target="https://www150.statcan.gc.ca/t1/tbl1/en/tv.action?pid=1310014001"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www150.statcan.gc.ca/t1/tbl1/en/tv.action?pid=1310080001" TargetMode="External"/><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5" Type="http://schemas.openxmlformats.org/officeDocument/2006/relationships/vmlDrawing" Target="../drawings/vmlDrawing82.vml"/><Relationship Id="rId4" Type="http://schemas.openxmlformats.org/officeDocument/2006/relationships/printerSettings" Target="../printerSettings/printerSettings224.bin"/></Relationships>
</file>

<file path=xl/worksheets/_rels/sheet83.xml.rels><?xml version="1.0" encoding="UTF-8" standalone="yes"?>
<Relationships xmlns="http://schemas.openxmlformats.org/package/2006/relationships"><Relationship Id="rId3" Type="http://schemas.openxmlformats.org/officeDocument/2006/relationships/hyperlink" Target="https://www150.statcan.gc.ca/t1/tbl1/en/tv.action?pid=1310009601" TargetMode="External"/><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5" Type="http://schemas.openxmlformats.org/officeDocument/2006/relationships/vmlDrawing" Target="../drawings/vmlDrawing83.vml"/><Relationship Id="rId4" Type="http://schemas.openxmlformats.org/officeDocument/2006/relationships/printerSettings" Target="../printerSettings/printerSettings227.bin"/></Relationships>
</file>

<file path=xl/worksheets/_rels/sheet84.xml.rels><?xml version="1.0" encoding="UTF-8" standalone="yes"?>
<Relationships xmlns="http://schemas.openxmlformats.org/package/2006/relationships"><Relationship Id="rId3" Type="http://schemas.openxmlformats.org/officeDocument/2006/relationships/hyperlink" Target="https://www.princeedwardisland.ca/en/information/finance/public-accounts" TargetMode="External"/><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5" Type="http://schemas.openxmlformats.org/officeDocument/2006/relationships/vmlDrawing" Target="../drawings/vmlDrawing84.vml"/><Relationship Id="rId4" Type="http://schemas.openxmlformats.org/officeDocument/2006/relationships/printerSettings" Target="../printerSettings/printerSettings230.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vmlDrawing" Target="../drawings/vmlDrawing85.v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hyperlink" Target="https://www.princeedwardisland.ca/en/information/finance/public-accounts" TargetMode="External"/><Relationship Id="rId1" Type="http://schemas.openxmlformats.org/officeDocument/2006/relationships/hyperlink" Target="http://www.gov.pe.ca/finance/publicaccounts" TargetMode="External"/><Relationship Id="rId4" Type="http://schemas.openxmlformats.org/officeDocument/2006/relationships/vmlDrawing" Target="../drawings/vmlDrawing86.v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4" Type="http://schemas.openxmlformats.org/officeDocument/2006/relationships/vmlDrawing" Target="../drawings/vmlDrawing87.vml"/></Relationships>
</file>

<file path=xl/worksheets/_rels/sheet88.xml.rels><?xml version="1.0" encoding="UTF-8" standalone="yes"?>
<Relationships xmlns="http://schemas.openxmlformats.org/package/2006/relationships"><Relationship Id="rId3" Type="http://schemas.openxmlformats.org/officeDocument/2006/relationships/hyperlink" Target="https://www150.statcan.gc.ca/t1/tbl1/en/tv.action?pid=1410020401" TargetMode="External"/><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 Id="rId6" Type="http://schemas.openxmlformats.org/officeDocument/2006/relationships/vmlDrawing" Target="../drawings/vmlDrawing88.vml"/><Relationship Id="rId5" Type="http://schemas.openxmlformats.org/officeDocument/2006/relationships/printerSettings" Target="../printerSettings/printerSettings240.bin"/><Relationship Id="rId4" Type="http://schemas.openxmlformats.org/officeDocument/2006/relationships/hyperlink" Target="https://www150.statcan.gc.ca/t1/tbl1/en/tv.action?pid=1410020201"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12.statcan.gc.ca/datasets/index-eng.cfm?Temporal=2011"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vmlDrawing" Target="../drawings/vmlDrawing9.vml"/><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66CC"/>
    <pageSetUpPr fitToPage="1"/>
  </sheetPr>
  <dimension ref="A1:IP78"/>
  <sheetViews>
    <sheetView tabSelected="1" zoomScaleNormal="100" workbookViewId="0">
      <selection sqref="A1:J1"/>
    </sheetView>
  </sheetViews>
  <sheetFormatPr defaultRowHeight="13.2" x14ac:dyDescent="0.25"/>
  <cols>
    <col min="1" max="1" width="21.5546875" customWidth="1"/>
    <col min="2" max="10" width="11.88671875" customWidth="1"/>
  </cols>
  <sheetData>
    <row r="1" spans="1:14" ht="17.399999999999999" x14ac:dyDescent="0.3">
      <c r="A1" s="1436" t="s">
        <v>801</v>
      </c>
      <c r="B1" s="1436"/>
      <c r="C1" s="1436"/>
      <c r="D1" s="1436"/>
      <c r="E1" s="1436"/>
      <c r="F1" s="1436"/>
      <c r="G1" s="1436"/>
      <c r="H1" s="1436"/>
      <c r="I1" s="1436"/>
      <c r="J1" s="1436"/>
    </row>
    <row r="2" spans="1:14" ht="17.399999999999999" x14ac:dyDescent="0.3">
      <c r="A2" s="49"/>
      <c r="B2" s="49"/>
      <c r="C2" s="49"/>
      <c r="D2" s="49"/>
      <c r="E2" s="49"/>
      <c r="F2" s="49"/>
      <c r="G2" s="49"/>
      <c r="H2" s="49"/>
      <c r="I2" s="49"/>
    </row>
    <row r="3" spans="1:14" ht="17.399999999999999" x14ac:dyDescent="0.3">
      <c r="A3" s="1437" t="s">
        <v>2647</v>
      </c>
      <c r="B3" s="1437"/>
      <c r="C3" s="1437"/>
      <c r="D3" s="1437"/>
      <c r="E3" s="1437"/>
      <c r="F3" s="1437"/>
      <c r="G3" s="1437"/>
      <c r="H3" s="1437"/>
      <c r="I3" s="1437"/>
      <c r="J3" s="1437"/>
    </row>
    <row r="4" spans="1:14" ht="17.399999999999999" x14ac:dyDescent="0.3">
      <c r="A4" s="1437" t="s">
        <v>85</v>
      </c>
      <c r="B4" s="1437"/>
      <c r="C4" s="1437"/>
      <c r="D4" s="1437"/>
      <c r="E4" s="1437"/>
      <c r="F4" s="1437"/>
      <c r="G4" s="1437"/>
      <c r="H4" s="1437"/>
      <c r="I4" s="1437"/>
      <c r="J4" s="1437"/>
    </row>
    <row r="5" spans="1:14" ht="12" customHeight="1" x14ac:dyDescent="0.25"/>
    <row r="6" spans="1:14" ht="12.75" customHeight="1" x14ac:dyDescent="0.25"/>
    <row r="7" spans="1:14" s="38" customFormat="1" ht="18" x14ac:dyDescent="0.3">
      <c r="A7" s="59" t="s">
        <v>1404</v>
      </c>
      <c r="B7" s="60">
        <v>2011</v>
      </c>
      <c r="C7" s="60">
        <v>2012</v>
      </c>
      <c r="D7" s="60">
        <v>2013</v>
      </c>
      <c r="E7" s="60">
        <v>2014</v>
      </c>
      <c r="F7" s="60">
        <v>2015</v>
      </c>
      <c r="G7" s="60">
        <v>2016</v>
      </c>
      <c r="H7" s="60" t="s">
        <v>2185</v>
      </c>
      <c r="I7" s="60" t="s">
        <v>2366</v>
      </c>
      <c r="J7" s="60" t="s">
        <v>2365</v>
      </c>
    </row>
    <row r="8" spans="1:14" s="27" customFormat="1" ht="4.5" customHeight="1" thickBot="1" x14ac:dyDescent="0.3">
      <c r="A8" s="116"/>
      <c r="B8" s="116"/>
      <c r="C8" s="116"/>
      <c r="D8" s="116"/>
      <c r="E8" s="116"/>
      <c r="F8" s="116"/>
      <c r="G8" s="116"/>
      <c r="H8" s="116" t="s">
        <v>1936</v>
      </c>
      <c r="I8" s="116"/>
      <c r="J8" s="116"/>
    </row>
    <row r="9" spans="1:14" s="27" customFormat="1" ht="4.5" customHeight="1" x14ac:dyDescent="0.25">
      <c r="A9" s="91"/>
      <c r="J9" s="1124"/>
    </row>
    <row r="10" spans="1:14" s="27" customFormat="1" ht="13.8" x14ac:dyDescent="0.25">
      <c r="A10" s="91" t="s">
        <v>490</v>
      </c>
      <c r="B10" s="37">
        <v>524999</v>
      </c>
      <c r="C10" s="37">
        <v>526345</v>
      </c>
      <c r="D10" s="37">
        <v>527114</v>
      </c>
      <c r="E10" s="37">
        <v>528159</v>
      </c>
      <c r="F10" s="37">
        <v>528117</v>
      </c>
      <c r="G10" s="37">
        <v>529426</v>
      </c>
      <c r="H10" s="37">
        <v>528356</v>
      </c>
      <c r="I10" s="37">
        <v>525604</v>
      </c>
      <c r="J10" s="37">
        <v>521542</v>
      </c>
    </row>
    <row r="11" spans="1:14" s="162" customFormat="1" ht="11.25" customHeight="1" x14ac:dyDescent="0.2">
      <c r="A11" s="251" t="s">
        <v>80</v>
      </c>
      <c r="B11" s="250">
        <v>0.5727870592269424</v>
      </c>
      <c r="C11" s="250">
        <v>0.25638144072654967</v>
      </c>
      <c r="D11" s="250">
        <v>0.1461018913450296</v>
      </c>
      <c r="E11" s="250">
        <v>0.19824933505845355</v>
      </c>
      <c r="F11" s="250">
        <v>-7.9521507727831064E-3</v>
      </c>
      <c r="G11" s="250">
        <v>0.24786174275777118</v>
      </c>
      <c r="H11" s="250">
        <v>-0.20210567671402613</v>
      </c>
      <c r="I11" s="250">
        <v>-0.52086093467282879</v>
      </c>
      <c r="J11" s="250">
        <v>-0.77282516875822882</v>
      </c>
    </row>
    <row r="12" spans="1:14" s="27" customFormat="1" ht="13.8" x14ac:dyDescent="0.25">
      <c r="A12" s="91" t="s">
        <v>491</v>
      </c>
      <c r="B12" s="37">
        <v>143963</v>
      </c>
      <c r="C12" s="37">
        <v>144530</v>
      </c>
      <c r="D12" s="37">
        <v>144094</v>
      </c>
      <c r="E12" s="37">
        <v>144283</v>
      </c>
      <c r="F12" s="37">
        <v>144546</v>
      </c>
      <c r="G12" s="37">
        <v>146969</v>
      </c>
      <c r="H12" s="37">
        <v>150483</v>
      </c>
      <c r="I12" s="37">
        <v>153584</v>
      </c>
      <c r="J12" s="37">
        <v>156947</v>
      </c>
      <c r="L12" s="37"/>
      <c r="N12" s="117"/>
    </row>
    <row r="13" spans="1:14" s="249" customFormat="1" ht="11.25" customHeight="1" x14ac:dyDescent="0.2">
      <c r="A13" s="251" t="s">
        <v>80</v>
      </c>
      <c r="B13" s="250">
        <v>1.6300280966298208</v>
      </c>
      <c r="C13" s="250">
        <v>0.39385119787722633</v>
      </c>
      <c r="D13" s="250">
        <v>-0.30166747388085113</v>
      </c>
      <c r="E13" s="250">
        <v>0.13116437880826837</v>
      </c>
      <c r="F13" s="250">
        <v>0.18228065676482164</v>
      </c>
      <c r="G13" s="250">
        <v>1.6762829825799352</v>
      </c>
      <c r="H13" s="250">
        <v>2.3909804108349419</v>
      </c>
      <c r="I13" s="250">
        <v>2.0606978861399616</v>
      </c>
      <c r="J13" s="250">
        <v>2.1896812167934154</v>
      </c>
      <c r="K13" s="162"/>
    </row>
    <row r="14" spans="1:14" s="27" customFormat="1" ht="13.8" x14ac:dyDescent="0.25">
      <c r="A14" s="91" t="s">
        <v>531</v>
      </c>
      <c r="B14" s="37">
        <v>944274</v>
      </c>
      <c r="C14" s="37">
        <v>943635</v>
      </c>
      <c r="D14" s="37">
        <v>940434</v>
      </c>
      <c r="E14" s="37">
        <v>938545</v>
      </c>
      <c r="F14" s="37">
        <v>936525</v>
      </c>
      <c r="G14" s="37">
        <v>942790</v>
      </c>
      <c r="H14" s="37">
        <v>950401</v>
      </c>
      <c r="I14" s="37">
        <v>959500</v>
      </c>
      <c r="J14" s="37">
        <v>971395</v>
      </c>
      <c r="N14" s="117"/>
    </row>
    <row r="15" spans="1:14" s="249" customFormat="1" ht="11.25" customHeight="1" x14ac:dyDescent="0.2">
      <c r="A15" s="251" t="s">
        <v>80</v>
      </c>
      <c r="B15" s="250">
        <v>0.23001633572408142</v>
      </c>
      <c r="C15" s="250">
        <v>-6.7671036161109921E-2</v>
      </c>
      <c r="D15" s="250">
        <v>-0.33922014338171325</v>
      </c>
      <c r="E15" s="250">
        <v>-0.20086470714585358</v>
      </c>
      <c r="F15" s="250">
        <v>-0.21522676057088574</v>
      </c>
      <c r="G15" s="250">
        <v>0.66896238754972082</v>
      </c>
      <c r="H15" s="250">
        <v>0.80728476118754333</v>
      </c>
      <c r="I15" s="250">
        <v>0.95738535628644428</v>
      </c>
      <c r="J15" s="250">
        <v>1.2397081813444455</v>
      </c>
      <c r="K15" s="162"/>
    </row>
    <row r="16" spans="1:14" s="27" customFormat="1" ht="13.8" x14ac:dyDescent="0.25">
      <c r="A16" s="91" t="s">
        <v>324</v>
      </c>
      <c r="B16" s="37">
        <v>755705</v>
      </c>
      <c r="C16" s="37">
        <v>758378</v>
      </c>
      <c r="D16" s="37">
        <v>758544</v>
      </c>
      <c r="E16" s="37">
        <v>758976</v>
      </c>
      <c r="F16" s="37">
        <v>758842</v>
      </c>
      <c r="G16" s="37">
        <v>763350</v>
      </c>
      <c r="H16" s="37">
        <v>766762</v>
      </c>
      <c r="I16" s="37">
        <v>770921</v>
      </c>
      <c r="J16" s="37">
        <v>776827</v>
      </c>
      <c r="N16" s="117"/>
    </row>
    <row r="17" spans="1:14" s="249" customFormat="1" ht="11.25" customHeight="1" x14ac:dyDescent="0.2">
      <c r="A17" s="251" t="s">
        <v>80</v>
      </c>
      <c r="B17" s="250">
        <v>0.3545651928529292</v>
      </c>
      <c r="C17" s="250">
        <v>0.3537094501161242</v>
      </c>
      <c r="D17" s="250">
        <v>2.1888820614512916E-2</v>
      </c>
      <c r="E17" s="250">
        <v>5.6951211795230883E-2</v>
      </c>
      <c r="F17" s="250">
        <v>-1.7655367231639296E-2</v>
      </c>
      <c r="G17" s="250">
        <v>0.59406305924025737</v>
      </c>
      <c r="H17" s="250">
        <v>0.44697714023711477</v>
      </c>
      <c r="I17" s="250">
        <v>0.54241081326409368</v>
      </c>
      <c r="J17" s="250">
        <v>0.76609665581817143</v>
      </c>
      <c r="K17" s="162"/>
    </row>
    <row r="18" spans="1:14" s="27" customFormat="1" ht="13.8" x14ac:dyDescent="0.25">
      <c r="A18" s="91" t="s">
        <v>325</v>
      </c>
      <c r="B18" s="37">
        <v>8005090</v>
      </c>
      <c r="C18" s="37">
        <v>8061101</v>
      </c>
      <c r="D18" s="37">
        <v>8110880</v>
      </c>
      <c r="E18" s="37">
        <v>8150183</v>
      </c>
      <c r="F18" s="37">
        <v>8175272</v>
      </c>
      <c r="G18" s="37">
        <v>8225950</v>
      </c>
      <c r="H18" s="37">
        <v>8298827</v>
      </c>
      <c r="I18" s="37">
        <v>8387632</v>
      </c>
      <c r="J18" s="37">
        <v>8484965</v>
      </c>
      <c r="N18" s="117"/>
    </row>
    <row r="19" spans="1:14" s="249" customFormat="1" ht="11.25" customHeight="1" x14ac:dyDescent="0.2">
      <c r="A19" s="251" t="s">
        <v>80</v>
      </c>
      <c r="B19" s="250">
        <v>0.95681518312893399</v>
      </c>
      <c r="C19" s="250">
        <v>0.69969232076092513</v>
      </c>
      <c r="D19" s="250">
        <v>0.61752110536761329</v>
      </c>
      <c r="E19" s="250">
        <v>0.48457134121082657</v>
      </c>
      <c r="F19" s="250">
        <v>0.30783357870614037</v>
      </c>
      <c r="G19" s="250">
        <v>0.61989374787774221</v>
      </c>
      <c r="H19" s="250">
        <v>0.88594022574899345</v>
      </c>
      <c r="I19" s="250">
        <v>1.0700909899676203</v>
      </c>
      <c r="J19" s="250">
        <v>1.1604347925612268</v>
      </c>
      <c r="K19" s="162"/>
    </row>
    <row r="20" spans="1:14" s="27" customFormat="1" ht="13.8" x14ac:dyDescent="0.25">
      <c r="A20" s="91" t="s">
        <v>326</v>
      </c>
      <c r="B20" s="37">
        <v>13261381</v>
      </c>
      <c r="C20" s="37">
        <v>13390632</v>
      </c>
      <c r="D20" s="37">
        <v>13510781</v>
      </c>
      <c r="E20" s="37">
        <v>13617553</v>
      </c>
      <c r="F20" s="37">
        <v>13707118</v>
      </c>
      <c r="G20" s="37">
        <v>13875394</v>
      </c>
      <c r="H20" s="37">
        <v>14072615</v>
      </c>
      <c r="I20" s="37">
        <v>14318545</v>
      </c>
      <c r="J20" s="37">
        <v>14566547</v>
      </c>
      <c r="N20" s="117"/>
    </row>
    <row r="21" spans="1:14" s="249" customFormat="1" ht="11.25" customHeight="1" x14ac:dyDescent="0.2">
      <c r="A21" s="251" t="s">
        <v>80</v>
      </c>
      <c r="B21" s="250">
        <v>0.95619003305322803</v>
      </c>
      <c r="C21" s="250">
        <v>0.97464208290223286</v>
      </c>
      <c r="D21" s="250">
        <v>0.8972616079659268</v>
      </c>
      <c r="E21" s="250">
        <v>0.7902725978609304</v>
      </c>
      <c r="F21" s="250">
        <v>0.65771728591765832</v>
      </c>
      <c r="G21" s="250">
        <v>1.2276541283149367</v>
      </c>
      <c r="H21" s="250">
        <v>1.4213722507627535</v>
      </c>
      <c r="I21" s="250">
        <v>1.7475785417280232</v>
      </c>
      <c r="J21" s="250">
        <v>1.7320335271495901</v>
      </c>
      <c r="K21" s="162"/>
    </row>
    <row r="22" spans="1:14" s="27" customFormat="1" ht="13.8" x14ac:dyDescent="0.25">
      <c r="A22" s="91" t="s">
        <v>327</v>
      </c>
      <c r="B22" s="37">
        <v>1233649</v>
      </c>
      <c r="C22" s="37">
        <v>1249975</v>
      </c>
      <c r="D22" s="37">
        <v>1264620</v>
      </c>
      <c r="E22" s="37">
        <v>1279014</v>
      </c>
      <c r="F22" s="37">
        <v>1292227</v>
      </c>
      <c r="G22" s="37">
        <v>1314139</v>
      </c>
      <c r="H22" s="37">
        <v>1335018</v>
      </c>
      <c r="I22" s="37">
        <v>1353403</v>
      </c>
      <c r="J22" s="37">
        <v>1369465</v>
      </c>
      <c r="N22" s="117"/>
    </row>
    <row r="23" spans="1:14" s="249" customFormat="1" ht="11.25" customHeight="1" x14ac:dyDescent="0.2">
      <c r="A23" s="251" t="s">
        <v>80</v>
      </c>
      <c r="B23" s="250">
        <v>1.054162093088018</v>
      </c>
      <c r="C23" s="250">
        <v>1.3233910131650095</v>
      </c>
      <c r="D23" s="250">
        <v>1.1716234324686603</v>
      </c>
      <c r="E23" s="250">
        <v>1.138207524790058</v>
      </c>
      <c r="F23" s="250">
        <v>1.0330614051136333</v>
      </c>
      <c r="G23" s="250">
        <v>1.6956773074699782</v>
      </c>
      <c r="H23" s="250">
        <v>1.5887969233087107</v>
      </c>
      <c r="I23" s="250">
        <v>1.3771349899402097</v>
      </c>
      <c r="J23" s="250">
        <v>1.1867861974592886</v>
      </c>
    </row>
    <row r="24" spans="1:14" s="27" customFormat="1" ht="13.8" x14ac:dyDescent="0.25">
      <c r="A24" s="91" t="s">
        <v>328</v>
      </c>
      <c r="B24" s="37">
        <v>1066026</v>
      </c>
      <c r="C24" s="37">
        <v>1083755</v>
      </c>
      <c r="D24" s="37">
        <v>1099736</v>
      </c>
      <c r="E24" s="37">
        <v>1112979</v>
      </c>
      <c r="F24" s="37">
        <v>1120967</v>
      </c>
      <c r="G24" s="37">
        <v>1135987</v>
      </c>
      <c r="H24" s="37">
        <v>1150926</v>
      </c>
      <c r="I24" s="37">
        <v>1162978</v>
      </c>
      <c r="J24" s="37">
        <v>1174462</v>
      </c>
      <c r="N24" s="117"/>
    </row>
    <row r="25" spans="1:14" s="249" customFormat="1" ht="11.25" customHeight="1" x14ac:dyDescent="0.2">
      <c r="A25" s="251" t="s">
        <v>80</v>
      </c>
      <c r="B25" s="250">
        <v>1.3869510758072412</v>
      </c>
      <c r="C25" s="250">
        <v>1.6630926450199146</v>
      </c>
      <c r="D25" s="250">
        <v>1.4745952729168454</v>
      </c>
      <c r="E25" s="250">
        <v>1.2041980984527134</v>
      </c>
      <c r="F25" s="250">
        <v>0.71771345191598002</v>
      </c>
      <c r="G25" s="250">
        <v>1.3399145559146675</v>
      </c>
      <c r="H25" s="250">
        <v>1.3150678660935444</v>
      </c>
      <c r="I25" s="250">
        <v>1.0471568111242613</v>
      </c>
      <c r="J25" s="250">
        <v>0.98746493914760869</v>
      </c>
    </row>
    <row r="26" spans="1:14" s="27" customFormat="1" ht="13.8" x14ac:dyDescent="0.25">
      <c r="A26" s="91" t="s">
        <v>329</v>
      </c>
      <c r="B26" s="37">
        <v>3789030</v>
      </c>
      <c r="C26" s="37">
        <v>3874548</v>
      </c>
      <c r="D26" s="37">
        <v>3981011</v>
      </c>
      <c r="E26" s="37">
        <v>4083648</v>
      </c>
      <c r="F26" s="37">
        <v>4144491</v>
      </c>
      <c r="G26" s="37">
        <v>4196061</v>
      </c>
      <c r="H26" s="37">
        <v>4243543</v>
      </c>
      <c r="I26" s="37">
        <v>4300721</v>
      </c>
      <c r="J26" s="37">
        <v>4371316</v>
      </c>
      <c r="N26" s="117"/>
    </row>
    <row r="27" spans="1:14" s="249" customFormat="1" ht="11.25" customHeight="1" x14ac:dyDescent="0.2">
      <c r="A27" s="251" t="s">
        <v>80</v>
      </c>
      <c r="B27" s="250">
        <v>1.5259043075688039</v>
      </c>
      <c r="C27" s="250">
        <v>2.256989255825359</v>
      </c>
      <c r="D27" s="250">
        <v>2.7477527701295745</v>
      </c>
      <c r="E27" s="250">
        <v>2.5781641899507379</v>
      </c>
      <c r="F27" s="250">
        <v>1.489917838168231</v>
      </c>
      <c r="G27" s="250">
        <v>1.2443023763352379</v>
      </c>
      <c r="H27" s="250">
        <v>1.1315850746688394</v>
      </c>
      <c r="I27" s="250">
        <v>1.3474118207356556</v>
      </c>
      <c r="J27" s="250">
        <v>1.6414689536940363</v>
      </c>
    </row>
    <row r="28" spans="1:14" s="27" customFormat="1" ht="13.8" x14ac:dyDescent="0.25">
      <c r="A28" s="91" t="s">
        <v>330</v>
      </c>
      <c r="B28" s="37">
        <v>4502104</v>
      </c>
      <c r="C28" s="37">
        <v>4566769</v>
      </c>
      <c r="D28" s="37">
        <v>4630077</v>
      </c>
      <c r="E28" s="37">
        <v>4707103</v>
      </c>
      <c r="F28" s="37">
        <v>4776388</v>
      </c>
      <c r="G28" s="37">
        <v>4859250</v>
      </c>
      <c r="H28" s="37">
        <v>4924233</v>
      </c>
      <c r="I28" s="37">
        <v>5001170</v>
      </c>
      <c r="J28" s="37">
        <v>5071336</v>
      </c>
      <c r="N28" s="117"/>
    </row>
    <row r="29" spans="1:14" s="249" customFormat="1" ht="11.25" customHeight="1" x14ac:dyDescent="0.2">
      <c r="A29" s="251" t="s">
        <v>80</v>
      </c>
      <c r="B29" s="250">
        <v>0.81866808672443891</v>
      </c>
      <c r="C29" s="250">
        <v>1.4363284366598394</v>
      </c>
      <c r="D29" s="250">
        <v>1.3862755046291975</v>
      </c>
      <c r="E29" s="250">
        <v>1.6636008429233407</v>
      </c>
      <c r="F29" s="250">
        <v>1.4719244511964158</v>
      </c>
      <c r="G29" s="250">
        <v>1.7348255627474218</v>
      </c>
      <c r="H29" s="250">
        <v>1.3373051396820435</v>
      </c>
      <c r="I29" s="250">
        <v>1.5624159133006188</v>
      </c>
      <c r="J29" s="250">
        <v>1.4029916999422243</v>
      </c>
    </row>
    <row r="30" spans="1:14" s="27" customFormat="1" ht="13.8" x14ac:dyDescent="0.25">
      <c r="A30" s="91" t="s">
        <v>331</v>
      </c>
      <c r="B30" s="37">
        <v>35411</v>
      </c>
      <c r="C30" s="37">
        <v>36234</v>
      </c>
      <c r="D30" s="37">
        <v>36521</v>
      </c>
      <c r="E30" s="37">
        <v>37137</v>
      </c>
      <c r="F30" s="37">
        <v>37690</v>
      </c>
      <c r="G30" s="37">
        <v>38547</v>
      </c>
      <c r="H30" s="37">
        <v>39690</v>
      </c>
      <c r="I30" s="37">
        <v>40612</v>
      </c>
      <c r="J30" s="37">
        <v>40854</v>
      </c>
      <c r="N30" s="117"/>
    </row>
    <row r="31" spans="1:14" s="249" customFormat="1" ht="11.25" customHeight="1" x14ac:dyDescent="0.2">
      <c r="A31" s="251" t="s">
        <v>80</v>
      </c>
      <c r="B31" s="250">
        <v>2.3557636721008191</v>
      </c>
      <c r="C31" s="250">
        <v>2.3241365677331816</v>
      </c>
      <c r="D31" s="250">
        <v>0.7920737428934066</v>
      </c>
      <c r="E31" s="250">
        <v>1.6867008022781516</v>
      </c>
      <c r="F31" s="250">
        <v>1.4890809704607211</v>
      </c>
      <c r="G31" s="250">
        <v>2.2738126824091376</v>
      </c>
      <c r="H31" s="250">
        <v>2.9652113004903002</v>
      </c>
      <c r="I31" s="250">
        <v>2.3230032753842167</v>
      </c>
      <c r="J31" s="250">
        <v>0.59588299024919689</v>
      </c>
    </row>
    <row r="32" spans="1:14" s="27" customFormat="1" ht="13.8" x14ac:dyDescent="0.25">
      <c r="A32" s="91" t="s">
        <v>332</v>
      </c>
      <c r="B32" s="37">
        <v>43504</v>
      </c>
      <c r="C32" s="37">
        <v>43648</v>
      </c>
      <c r="D32" s="37">
        <v>43805</v>
      </c>
      <c r="E32" s="37">
        <v>43884</v>
      </c>
      <c r="F32" s="37">
        <v>44237</v>
      </c>
      <c r="G32" s="37">
        <v>44649</v>
      </c>
      <c r="H32" s="37">
        <v>44908</v>
      </c>
      <c r="I32" s="37">
        <v>44956</v>
      </c>
      <c r="J32" s="37">
        <v>44826</v>
      </c>
      <c r="N32" s="117"/>
    </row>
    <row r="33" spans="1:250" s="249" customFormat="1" ht="11.25" customHeight="1" x14ac:dyDescent="0.2">
      <c r="A33" s="251" t="s">
        <v>80</v>
      </c>
      <c r="B33" s="250">
        <v>0.50594894305187044</v>
      </c>
      <c r="C33" s="250">
        <v>0.33100404560499896</v>
      </c>
      <c r="D33" s="250">
        <v>0.35969574780059244</v>
      </c>
      <c r="E33" s="250">
        <v>0.18034470950805126</v>
      </c>
      <c r="F33" s="250">
        <v>0.8043934007838871</v>
      </c>
      <c r="G33" s="250">
        <v>0.93134706241382315</v>
      </c>
      <c r="H33" s="250">
        <v>0.5800801809670908</v>
      </c>
      <c r="I33" s="250">
        <v>0.1068851874944432</v>
      </c>
      <c r="J33" s="250">
        <v>-0.28917163448705097</v>
      </c>
    </row>
    <row r="34" spans="1:250" s="27" customFormat="1" ht="13.8" x14ac:dyDescent="0.25">
      <c r="A34" s="91" t="s">
        <v>333</v>
      </c>
      <c r="B34" s="37">
        <v>34192</v>
      </c>
      <c r="C34" s="37">
        <v>34672</v>
      </c>
      <c r="D34" s="37">
        <v>35337</v>
      </c>
      <c r="E34" s="37">
        <v>35971</v>
      </c>
      <c r="F34" s="37">
        <v>36488</v>
      </c>
      <c r="G34" s="37">
        <v>36975</v>
      </c>
      <c r="H34" s="37">
        <v>37559</v>
      </c>
      <c r="I34" s="37">
        <v>38139</v>
      </c>
      <c r="J34" s="37">
        <v>38780</v>
      </c>
      <c r="N34" s="117"/>
    </row>
    <row r="35" spans="1:250" s="249" customFormat="1" ht="11.25" customHeight="1" x14ac:dyDescent="0.2">
      <c r="A35" s="251" t="s">
        <v>80</v>
      </c>
      <c r="B35" s="250">
        <v>2.5185895898296895</v>
      </c>
      <c r="C35" s="250">
        <v>1.4038371548900308</v>
      </c>
      <c r="D35" s="250">
        <v>1.9179741578218668</v>
      </c>
      <c r="E35" s="250">
        <v>1.7941534369074974</v>
      </c>
      <c r="F35" s="250">
        <v>1.4372689110672576</v>
      </c>
      <c r="G35" s="250">
        <v>1.334685376014022</v>
      </c>
      <c r="H35" s="250">
        <v>1.5794455713319833</v>
      </c>
      <c r="I35" s="250">
        <v>1.5442370670145644</v>
      </c>
      <c r="J35" s="250">
        <v>1.6806943024201049</v>
      </c>
    </row>
    <row r="36" spans="1:250" s="27" customFormat="1" ht="4.5" customHeight="1" x14ac:dyDescent="0.25">
      <c r="A36" s="91"/>
      <c r="B36" s="118"/>
      <c r="C36" s="118"/>
      <c r="D36" s="118"/>
      <c r="E36" s="118"/>
      <c r="F36" s="118"/>
      <c r="G36" s="118"/>
      <c r="H36" s="118"/>
      <c r="I36" s="118"/>
      <c r="J36" s="118"/>
      <c r="N36" s="117"/>
    </row>
    <row r="37" spans="1:250" s="27" customFormat="1" ht="4.5" customHeight="1" x14ac:dyDescent="0.25">
      <c r="A37" s="91"/>
      <c r="I37" s="1124"/>
      <c r="J37" s="1255"/>
      <c r="N37" s="117"/>
    </row>
    <row r="38" spans="1:250" s="33" customFormat="1" ht="13.8" x14ac:dyDescent="0.25">
      <c r="A38" s="184" t="s">
        <v>334</v>
      </c>
      <c r="B38" s="50">
        <v>34339328</v>
      </c>
      <c r="C38" s="50">
        <v>34714222</v>
      </c>
      <c r="D38" s="50">
        <v>35082954</v>
      </c>
      <c r="E38" s="50">
        <v>35437435</v>
      </c>
      <c r="F38" s="50">
        <v>35702908</v>
      </c>
      <c r="G38" s="50">
        <v>36109487</v>
      </c>
      <c r="H38" s="50">
        <v>36543321</v>
      </c>
      <c r="I38" s="50">
        <v>37057765</v>
      </c>
      <c r="J38" s="50">
        <v>37589262</v>
      </c>
    </row>
    <row r="39" spans="1:250" s="162" customFormat="1" ht="12.75" customHeight="1" x14ac:dyDescent="0.2">
      <c r="A39" s="251" t="s">
        <v>80</v>
      </c>
      <c r="B39" s="250">
        <v>0.98350269574472016</v>
      </c>
      <c r="C39" s="250">
        <v>1.0917336530289701</v>
      </c>
      <c r="D39" s="250">
        <v>1.0621928960412808</v>
      </c>
      <c r="E39" s="250">
        <v>1.0104080745310107</v>
      </c>
      <c r="F39" s="250">
        <v>0.74913153279858591</v>
      </c>
      <c r="G39" s="250">
        <v>1.1387839892481599</v>
      </c>
      <c r="H39" s="250">
        <v>1.2014404967868986</v>
      </c>
      <c r="I39" s="250">
        <v>1.4077647732125831</v>
      </c>
      <c r="J39" s="250">
        <v>1.4342392208488652</v>
      </c>
    </row>
    <row r="40" spans="1:250" x14ac:dyDescent="0.25">
      <c r="D40" s="120"/>
      <c r="F40" s="120"/>
    </row>
    <row r="41" spans="1:250" ht="13.8" x14ac:dyDescent="0.25">
      <c r="A41" s="27" t="s">
        <v>1344</v>
      </c>
    </row>
    <row r="42" spans="1:250" ht="13.5" customHeight="1" x14ac:dyDescent="0.25">
      <c r="A42" s="27"/>
    </row>
    <row r="43" spans="1:250" ht="13.8" x14ac:dyDescent="0.25">
      <c r="A43" s="1254" t="s">
        <v>2189</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row>
    <row r="44" spans="1:250" ht="13.8"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row>
    <row r="45" spans="1:250" ht="12.7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row>
    <row r="46" spans="1:250" s="27" customFormat="1" ht="13.8" x14ac:dyDescent="0.25">
      <c r="A46" s="1439" t="s">
        <v>2193</v>
      </c>
      <c r="B46" s="1439"/>
      <c r="C46" s="1439"/>
      <c r="D46" s="1439"/>
      <c r="E46" s="1439"/>
      <c r="F46" s="1439"/>
      <c r="G46" s="1439"/>
      <c r="H46" s="1439"/>
      <c r="I46" s="1439"/>
      <c r="J46" s="1439"/>
    </row>
    <row r="47" spans="1:250" ht="13.8" x14ac:dyDescent="0.25">
      <c r="A47" s="1440"/>
      <c r="B47" s="1440"/>
      <c r="C47" s="1440"/>
      <c r="D47" s="1440"/>
      <c r="E47" s="1440"/>
      <c r="F47" s="1440"/>
      <c r="G47" s="1440"/>
      <c r="H47" s="1440"/>
      <c r="I47" s="1440"/>
      <c r="J47" s="1440"/>
    </row>
    <row r="50" spans="1:16" ht="17.399999999999999" x14ac:dyDescent="0.3">
      <c r="A50" s="1437" t="s">
        <v>2367</v>
      </c>
      <c r="B50" s="1437"/>
      <c r="C50" s="1437"/>
      <c r="D50" s="1437"/>
      <c r="E50" s="1437"/>
      <c r="F50" s="1437"/>
      <c r="G50" s="1437"/>
      <c r="H50" s="1437"/>
      <c r="I50" s="1437"/>
      <c r="J50" s="1437"/>
    </row>
    <row r="51" spans="1:16" x14ac:dyDescent="0.25">
      <c r="C51" s="119"/>
      <c r="E51" s="120"/>
      <c r="M51" s="1419"/>
      <c r="N51" s="1419">
        <v>1994</v>
      </c>
      <c r="O51" s="1419">
        <v>2019</v>
      </c>
      <c r="P51" s="1419"/>
    </row>
    <row r="52" spans="1:16" x14ac:dyDescent="0.25">
      <c r="C52" s="119"/>
      <c r="E52" s="120"/>
      <c r="M52" s="1419" t="s">
        <v>133</v>
      </c>
      <c r="N52" s="1419">
        <v>29000663</v>
      </c>
      <c r="O52" s="1419">
        <v>37589262</v>
      </c>
      <c r="P52" s="1528">
        <f>O52/N52-1</f>
        <v>0.29615181556366488</v>
      </c>
    </row>
    <row r="53" spans="1:16" x14ac:dyDescent="0.25">
      <c r="C53" s="119"/>
      <c r="E53" s="120"/>
      <c r="M53" s="1419" t="s">
        <v>856</v>
      </c>
      <c r="N53" s="1419">
        <v>574466</v>
      </c>
      <c r="O53" s="1419">
        <v>521542</v>
      </c>
      <c r="P53" s="1528">
        <f t="shared" ref="P53:P65" si="0">O53/N53-1</f>
        <v>-9.212729735093117E-2</v>
      </c>
    </row>
    <row r="54" spans="1:16" x14ac:dyDescent="0.25">
      <c r="C54" s="119"/>
      <c r="E54" s="120"/>
      <c r="M54" s="1419" t="s">
        <v>857</v>
      </c>
      <c r="N54" s="1419">
        <v>133437</v>
      </c>
      <c r="O54" s="1419">
        <v>156947</v>
      </c>
      <c r="P54" s="1528">
        <f t="shared" si="0"/>
        <v>0.17618801381925553</v>
      </c>
    </row>
    <row r="55" spans="1:16" x14ac:dyDescent="0.25">
      <c r="C55" s="119"/>
      <c r="E55" s="120"/>
      <c r="M55" s="1419" t="s">
        <v>911</v>
      </c>
      <c r="N55" s="1419">
        <v>926871</v>
      </c>
      <c r="O55" s="1419">
        <v>971395</v>
      </c>
      <c r="P55" s="1528">
        <f t="shared" si="0"/>
        <v>4.8036889707413488E-2</v>
      </c>
    </row>
    <row r="56" spans="1:16" x14ac:dyDescent="0.25">
      <c r="C56" s="119"/>
      <c r="E56" s="120"/>
      <c r="M56" s="1419" t="s">
        <v>126</v>
      </c>
      <c r="N56" s="1419">
        <v>750185</v>
      </c>
      <c r="O56" s="1419">
        <v>776827</v>
      </c>
      <c r="P56" s="1528">
        <f t="shared" si="0"/>
        <v>3.5513906569712761E-2</v>
      </c>
    </row>
    <row r="57" spans="1:16" x14ac:dyDescent="0.25">
      <c r="C57" s="119"/>
      <c r="E57" s="120"/>
      <c r="M57" s="1419" t="s">
        <v>127</v>
      </c>
      <c r="N57" s="1419">
        <v>7192403</v>
      </c>
      <c r="O57" s="1419">
        <v>8484965</v>
      </c>
      <c r="P57" s="1528">
        <f t="shared" si="0"/>
        <v>0.17971212124793334</v>
      </c>
    </row>
    <row r="58" spans="1:16" x14ac:dyDescent="0.25">
      <c r="C58" s="119"/>
      <c r="E58" s="120"/>
      <c r="M58" s="1419" t="s">
        <v>128</v>
      </c>
      <c r="N58" s="1419">
        <v>10819146</v>
      </c>
      <c r="O58" s="1419">
        <v>14566547</v>
      </c>
      <c r="P58" s="1528">
        <f t="shared" si="0"/>
        <v>0.3463675413937477</v>
      </c>
    </row>
    <row r="59" spans="1:16" x14ac:dyDescent="0.25">
      <c r="C59" s="119"/>
      <c r="E59" s="120"/>
      <c r="M59" s="1419" t="s">
        <v>129</v>
      </c>
      <c r="N59" s="1419">
        <v>1123230</v>
      </c>
      <c r="O59" s="1419">
        <v>1369465</v>
      </c>
      <c r="P59" s="1528">
        <f t="shared" si="0"/>
        <v>0.21922046241642401</v>
      </c>
    </row>
    <row r="60" spans="1:16" x14ac:dyDescent="0.25">
      <c r="C60" s="119"/>
      <c r="E60" s="120"/>
      <c r="M60" s="1419" t="s">
        <v>130</v>
      </c>
      <c r="N60" s="1419">
        <v>1009575</v>
      </c>
      <c r="O60" s="1419">
        <v>1174462</v>
      </c>
      <c r="P60" s="1528">
        <f t="shared" si="0"/>
        <v>0.16332318054626938</v>
      </c>
    </row>
    <row r="61" spans="1:16" x14ac:dyDescent="0.25">
      <c r="C61" s="119"/>
      <c r="M61" s="1419" t="s">
        <v>131</v>
      </c>
      <c r="N61" s="1419">
        <v>2700606</v>
      </c>
      <c r="O61" s="1419">
        <v>4371316</v>
      </c>
      <c r="P61" s="1528">
        <f t="shared" si="0"/>
        <v>0.61864263057995128</v>
      </c>
    </row>
    <row r="62" spans="1:16" x14ac:dyDescent="0.25">
      <c r="M62" s="1419" t="s">
        <v>132</v>
      </c>
      <c r="N62" s="1419">
        <v>3676075</v>
      </c>
      <c r="O62" s="1419">
        <v>5071336</v>
      </c>
      <c r="P62" s="1528">
        <f t="shared" si="0"/>
        <v>0.37955183177709917</v>
      </c>
    </row>
    <row r="63" spans="1:16" x14ac:dyDescent="0.25">
      <c r="M63" s="1419" t="s">
        <v>2368</v>
      </c>
      <c r="N63" s="1419">
        <v>29684</v>
      </c>
      <c r="O63" s="1419">
        <v>40854</v>
      </c>
      <c r="P63" s="1528">
        <f t="shared" si="0"/>
        <v>0.37629699501414904</v>
      </c>
    </row>
    <row r="64" spans="1:16" x14ac:dyDescent="0.25">
      <c r="M64" s="1419" t="s">
        <v>859</v>
      </c>
      <c r="N64" s="1419">
        <v>40578</v>
      </c>
      <c r="O64" s="1419">
        <v>44826</v>
      </c>
      <c r="P64" s="1528">
        <f t="shared" si="0"/>
        <v>0.10468726896347769</v>
      </c>
    </row>
    <row r="65" spans="1:16" x14ac:dyDescent="0.25">
      <c r="M65" s="1419" t="s">
        <v>860</v>
      </c>
      <c r="N65" s="1419">
        <v>24407</v>
      </c>
      <c r="O65" s="1419">
        <v>38780</v>
      </c>
      <c r="P65" s="1528">
        <f t="shared" si="0"/>
        <v>0.58888843364608512</v>
      </c>
    </row>
    <row r="77" spans="1:16" ht="13.8" x14ac:dyDescent="0.25">
      <c r="A77" s="149"/>
      <c r="C77" s="1438" t="s">
        <v>910</v>
      </c>
      <c r="D77" s="1438"/>
      <c r="E77" s="1438"/>
      <c r="F77" s="1438"/>
      <c r="G77" s="1438"/>
      <c r="H77" s="1438"/>
      <c r="I77" s="1438"/>
      <c r="J77" s="1438"/>
    </row>
    <row r="78" spans="1:16" s="27" customFormat="1" ht="13.8" x14ac:dyDescent="0.25"/>
  </sheetData>
  <customSheetViews>
    <customSheetView guid="{F67F5823-51D5-4D47-B100-5B47C1E6BCB9}" showPageBreaks="1" fitToPage="1" printArea="1">
      <selection activeCell="J10" sqref="J10"/>
      <pageMargins left="0.75" right="0.75" top="1" bottom="1" header="0.5" footer="0.5"/>
      <printOptions horizontalCentered="1"/>
      <pageSetup scale="63" firstPageNumber="26" orientation="portrait" useFirstPageNumber="1" horizontalDpi="4294967293" verticalDpi="300" r:id="rId1"/>
      <headerFooter alignWithMargins="0">
        <oddFooter>&amp;C&amp;P</oddFooter>
      </headerFooter>
    </customSheetView>
    <customSheetView guid="{9014CDA8-C3FC-41E6-A045-DAEFC55B82B1}" showPageBreaks="1" fitToPage="1" printArea="1" topLeftCell="A10">
      <selection activeCell="B38" sqref="B38:J39"/>
      <pageMargins left="0.75" right="0.75" top="1" bottom="1" header="0.5" footer="0.5"/>
      <printOptions horizontalCentered="1"/>
      <pageSetup scale="67" firstPageNumber="26" orientation="portrait" useFirstPageNumber="1" horizontalDpi="4294967293" verticalDpi="300" r:id="rId2"/>
      <headerFooter alignWithMargins="0">
        <oddFooter>&amp;C&amp;P</oddFooter>
      </headerFooter>
    </customSheetView>
  </customSheetViews>
  <mergeCells count="7">
    <mergeCell ref="A1:J1"/>
    <mergeCell ref="A3:J3"/>
    <mergeCell ref="A4:J4"/>
    <mergeCell ref="A50:J50"/>
    <mergeCell ref="C77:J77"/>
    <mergeCell ref="A46:J46"/>
    <mergeCell ref="A47:J47"/>
  </mergeCells>
  <phoneticPr fontId="0" type="noConversion"/>
  <hyperlinks>
    <hyperlink ref="A46:J46" r:id="rId3" display="Source: Statistics Canada. Table 17-10-0005-01 - Population estimates on July 1st, by age and sex "/>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indexed="45"/>
    <pageSetUpPr fitToPage="1"/>
  </sheetPr>
  <dimension ref="A1:M58"/>
  <sheetViews>
    <sheetView topLeftCell="A4" zoomScaleNormal="100" workbookViewId="0">
      <selection sqref="A1:G1"/>
    </sheetView>
  </sheetViews>
  <sheetFormatPr defaultRowHeight="13.2" x14ac:dyDescent="0.25"/>
  <cols>
    <col min="1" max="1" width="11" customWidth="1"/>
    <col min="2" max="2" width="14.109375" customWidth="1"/>
    <col min="3" max="3" width="14.88671875" customWidth="1"/>
    <col min="4" max="4" width="13.109375" customWidth="1"/>
    <col min="5" max="5" width="13.6640625" bestFit="1" customWidth="1"/>
    <col min="6" max="6" width="13.6640625" customWidth="1"/>
    <col min="7" max="7" width="14.33203125" customWidth="1"/>
  </cols>
  <sheetData>
    <row r="1" spans="1:13" ht="17.399999999999999" x14ac:dyDescent="0.3">
      <c r="A1" s="1436" t="s">
        <v>295</v>
      </c>
      <c r="B1" s="1436"/>
      <c r="C1" s="1436"/>
      <c r="D1" s="1436"/>
      <c r="E1" s="1436"/>
      <c r="F1" s="1436"/>
      <c r="G1" s="1436"/>
    </row>
    <row r="2" spans="1:13" ht="17.399999999999999" x14ac:dyDescent="0.3">
      <c r="A2" s="16"/>
      <c r="B2" s="16"/>
      <c r="C2" s="16"/>
      <c r="D2" s="16"/>
      <c r="E2" s="16"/>
      <c r="F2" s="16"/>
      <c r="G2" s="16"/>
    </row>
    <row r="3" spans="1:13" ht="17.399999999999999" x14ac:dyDescent="0.3">
      <c r="A3" s="1437" t="s">
        <v>2204</v>
      </c>
      <c r="B3" s="1437"/>
      <c r="C3" s="1437"/>
      <c r="D3" s="1437"/>
      <c r="E3" s="1437"/>
      <c r="F3" s="1437"/>
      <c r="G3" s="1437"/>
    </row>
    <row r="4" spans="1:13" ht="17.399999999999999" x14ac:dyDescent="0.3">
      <c r="A4" s="1437" t="s">
        <v>444</v>
      </c>
      <c r="B4" s="1437"/>
      <c r="C4" s="1437"/>
      <c r="D4" s="1437"/>
      <c r="E4" s="1437"/>
      <c r="F4" s="1437"/>
      <c r="G4" s="1437"/>
    </row>
    <row r="5" spans="1:13" ht="12.75" customHeight="1" x14ac:dyDescent="0.3">
      <c r="A5" s="16"/>
      <c r="B5" s="16"/>
      <c r="C5" s="16"/>
      <c r="D5" s="16"/>
      <c r="E5" s="16"/>
      <c r="F5" s="16"/>
      <c r="G5" s="16"/>
    </row>
    <row r="6" spans="1:13" ht="12.75" customHeight="1" x14ac:dyDescent="0.3">
      <c r="A6" s="11"/>
      <c r="B6" s="17"/>
      <c r="C6" s="17"/>
      <c r="D6" s="24"/>
      <c r="E6" s="24"/>
      <c r="F6" s="24"/>
    </row>
    <row r="7" spans="1:13" s="17" customFormat="1" ht="15.6" x14ac:dyDescent="0.3">
      <c r="A7" s="17" t="s">
        <v>1280</v>
      </c>
      <c r="B7" s="1445" t="s">
        <v>1375</v>
      </c>
      <c r="C7" s="1445"/>
      <c r="D7" s="1445" t="s">
        <v>1376</v>
      </c>
      <c r="E7" s="1445"/>
      <c r="F7" s="1445" t="s">
        <v>122</v>
      </c>
      <c r="G7" s="1445"/>
    </row>
    <row r="8" spans="1:13" s="17" customFormat="1" ht="15.6" x14ac:dyDescent="0.3">
      <c r="A8" s="17" t="s">
        <v>622</v>
      </c>
      <c r="B8" s="17" t="s">
        <v>1044</v>
      </c>
      <c r="C8" s="17" t="s">
        <v>1377</v>
      </c>
      <c r="D8" s="17" t="s">
        <v>1044</v>
      </c>
      <c r="E8" s="17" t="s">
        <v>1377</v>
      </c>
      <c r="F8" s="17" t="s">
        <v>1044</v>
      </c>
      <c r="G8" s="17" t="s">
        <v>1377</v>
      </c>
    </row>
    <row r="9" spans="1:13" ht="4.5" customHeight="1" thickBot="1" x14ac:dyDescent="0.3">
      <c r="A9" s="25"/>
      <c r="B9" s="19"/>
      <c r="C9" s="19"/>
      <c r="D9" s="19"/>
      <c r="E9" s="19"/>
      <c r="F9" s="19"/>
      <c r="G9" s="19"/>
    </row>
    <row r="10" spans="1:13" ht="4.5" customHeight="1" x14ac:dyDescent="0.25">
      <c r="B10" s="15"/>
      <c r="C10" s="15"/>
      <c r="D10" s="15"/>
      <c r="E10" s="15"/>
      <c r="F10" s="15"/>
      <c r="G10" s="15"/>
    </row>
    <row r="11" spans="1:13" ht="13.8" x14ac:dyDescent="0.25">
      <c r="A11" s="136">
        <v>1931</v>
      </c>
      <c r="B11" s="22">
        <v>88038</v>
      </c>
      <c r="C11" s="39">
        <v>100</v>
      </c>
      <c r="D11" s="22">
        <v>55478</v>
      </c>
      <c r="E11" s="39">
        <v>63.015970376428363</v>
      </c>
      <c r="F11" s="22">
        <v>32560</v>
      </c>
      <c r="G11" s="39">
        <v>36.984029623571644</v>
      </c>
    </row>
    <row r="12" spans="1:13" ht="13.8" x14ac:dyDescent="0.25">
      <c r="A12" s="136">
        <v>1941</v>
      </c>
      <c r="B12" s="22">
        <v>95047</v>
      </c>
      <c r="C12" s="39">
        <v>100</v>
      </c>
      <c r="D12" s="22">
        <v>51067</v>
      </c>
      <c r="E12" s="1257">
        <v>53.728155544099231</v>
      </c>
      <c r="F12" s="1258">
        <v>43980</v>
      </c>
      <c r="G12" s="1257">
        <v>46.271844455900762</v>
      </c>
    </row>
    <row r="13" spans="1:13" ht="13.8" x14ac:dyDescent="0.25">
      <c r="A13" s="136">
        <v>1951</v>
      </c>
      <c r="B13" s="22">
        <v>98429</v>
      </c>
      <c r="C13" s="39">
        <v>100</v>
      </c>
      <c r="D13" s="22">
        <v>46855</v>
      </c>
      <c r="E13" s="1257">
        <v>47.602840626238205</v>
      </c>
      <c r="F13" s="1258">
        <v>51574</v>
      </c>
      <c r="G13" s="1257">
        <v>52.397159373761795</v>
      </c>
    </row>
    <row r="14" spans="1:13" ht="13.8" x14ac:dyDescent="0.25">
      <c r="A14" s="136">
        <v>1956</v>
      </c>
      <c r="B14" s="22">
        <v>99285</v>
      </c>
      <c r="C14" s="39">
        <v>100</v>
      </c>
      <c r="D14" s="22">
        <v>43296</v>
      </c>
      <c r="E14" s="1257">
        <v>43.6077957395377</v>
      </c>
      <c r="F14" s="1258">
        <v>55989</v>
      </c>
      <c r="G14" s="1257">
        <v>56.392204260462307</v>
      </c>
    </row>
    <row r="15" spans="1:13" ht="13.8" x14ac:dyDescent="0.25">
      <c r="A15" s="136">
        <v>1961</v>
      </c>
      <c r="B15" s="22">
        <v>104629</v>
      </c>
      <c r="C15" s="39">
        <v>100</v>
      </c>
      <c r="D15" s="22">
        <v>34753</v>
      </c>
      <c r="E15" s="1257">
        <v>33.215456517791438</v>
      </c>
      <c r="F15" s="1258">
        <v>69876</v>
      </c>
      <c r="G15" s="1257">
        <v>66.784543482208562</v>
      </c>
      <c r="L15" s="175"/>
      <c r="M15" s="175"/>
    </row>
    <row r="16" spans="1:13" ht="13.8" x14ac:dyDescent="0.25">
      <c r="A16" s="136">
        <v>1966</v>
      </c>
      <c r="B16" s="22">
        <v>108535</v>
      </c>
      <c r="C16" s="39">
        <v>100</v>
      </c>
      <c r="D16" s="22">
        <v>31041</v>
      </c>
      <c r="E16" s="1257">
        <v>28.599990786382275</v>
      </c>
      <c r="F16" s="1258">
        <v>77494</v>
      </c>
      <c r="G16" s="1257">
        <v>71.400009213617736</v>
      </c>
      <c r="K16" s="136"/>
      <c r="L16" s="765"/>
      <c r="M16" s="765"/>
    </row>
    <row r="17" spans="1:13" ht="13.8" x14ac:dyDescent="0.25">
      <c r="A17" s="136">
        <v>1971</v>
      </c>
      <c r="B17" s="22">
        <v>111635</v>
      </c>
      <c r="C17" s="39">
        <v>100</v>
      </c>
      <c r="D17" s="22">
        <v>21040</v>
      </c>
      <c r="E17" s="1257">
        <v>18.847135754915573</v>
      </c>
      <c r="F17" s="1258">
        <v>90595</v>
      </c>
      <c r="G17" s="1257">
        <v>81.152864245084416</v>
      </c>
      <c r="K17" s="136"/>
      <c r="L17" s="765"/>
      <c r="M17" s="765"/>
    </row>
    <row r="18" spans="1:13" ht="13.8" x14ac:dyDescent="0.25">
      <c r="A18" s="136">
        <v>1976</v>
      </c>
      <c r="B18" s="22">
        <v>118225</v>
      </c>
      <c r="C18" s="39">
        <v>100</v>
      </c>
      <c r="D18" s="22">
        <v>15790</v>
      </c>
      <c r="E18" s="1257">
        <v>13.355889194332841</v>
      </c>
      <c r="F18" s="1258">
        <v>102435</v>
      </c>
      <c r="G18" s="1257">
        <v>86.644110805667168</v>
      </c>
      <c r="K18" s="136"/>
      <c r="L18" s="765"/>
      <c r="M18" s="765"/>
    </row>
    <row r="19" spans="1:13" ht="13.8" x14ac:dyDescent="0.25">
      <c r="A19" s="136">
        <v>1981</v>
      </c>
      <c r="B19" s="22">
        <v>122506</v>
      </c>
      <c r="C19" s="39">
        <v>100</v>
      </c>
      <c r="D19" s="22">
        <v>12515</v>
      </c>
      <c r="E19" s="1257">
        <v>10.215826163616477</v>
      </c>
      <c r="F19" s="1258">
        <v>109991</v>
      </c>
      <c r="G19" s="1257">
        <v>89.78417383638353</v>
      </c>
      <c r="K19" s="136"/>
      <c r="L19" s="765"/>
      <c r="M19" s="765"/>
    </row>
    <row r="20" spans="1:13" ht="13.8" x14ac:dyDescent="0.25">
      <c r="A20" s="136">
        <v>1986</v>
      </c>
      <c r="B20" s="22">
        <v>126640</v>
      </c>
      <c r="C20" s="39">
        <v>100</v>
      </c>
      <c r="D20" s="22">
        <v>10770</v>
      </c>
      <c r="E20" s="1257">
        <v>8.5044219835754902</v>
      </c>
      <c r="F20" s="1258">
        <v>115870</v>
      </c>
      <c r="G20" s="1257">
        <v>91.495578016424503</v>
      </c>
      <c r="K20" s="136"/>
      <c r="L20" s="765"/>
      <c r="M20" s="765"/>
    </row>
    <row r="21" spans="1:13" ht="13.8" x14ac:dyDescent="0.25">
      <c r="A21" s="136">
        <v>1991</v>
      </c>
      <c r="B21" s="22">
        <v>129765</v>
      </c>
      <c r="C21" s="39">
        <v>100</v>
      </c>
      <c r="D21" s="22">
        <v>8675</v>
      </c>
      <c r="E21" s="1257">
        <v>6.6851616383462416</v>
      </c>
      <c r="F21" s="1258">
        <v>121090</v>
      </c>
      <c r="G21" s="1257">
        <v>93.314838361653756</v>
      </c>
      <c r="K21" s="136"/>
      <c r="L21" s="765"/>
      <c r="M21" s="765"/>
    </row>
    <row r="22" spans="1:13" ht="13.8" x14ac:dyDescent="0.25">
      <c r="A22" s="136">
        <v>1996</v>
      </c>
      <c r="B22" s="22">
        <v>134557</v>
      </c>
      <c r="C22" s="39">
        <v>100</v>
      </c>
      <c r="D22" s="22">
        <v>7825</v>
      </c>
      <c r="E22" s="1257">
        <v>5.8153793559606708</v>
      </c>
      <c r="F22" s="1258">
        <v>126732</v>
      </c>
      <c r="G22" s="1257">
        <v>94.184620644039327</v>
      </c>
      <c r="K22" s="136"/>
      <c r="L22" s="765"/>
      <c r="M22" s="765"/>
    </row>
    <row r="23" spans="1:13" ht="13.8" x14ac:dyDescent="0.25">
      <c r="A23" s="136">
        <v>2001</v>
      </c>
      <c r="B23" s="22">
        <v>135294</v>
      </c>
      <c r="C23" s="39">
        <v>100</v>
      </c>
      <c r="D23" s="22">
        <v>6070</v>
      </c>
      <c r="E23" s="1257">
        <v>4.4865256404570788</v>
      </c>
      <c r="F23" s="1258">
        <v>129224</v>
      </c>
      <c r="G23" s="1257">
        <v>95.513474359542911</v>
      </c>
      <c r="K23" s="136"/>
      <c r="L23" s="765"/>
      <c r="M23" s="765"/>
    </row>
    <row r="24" spans="1:13" ht="15" customHeight="1" x14ac:dyDescent="0.25">
      <c r="A24" s="136">
        <v>2006</v>
      </c>
      <c r="B24" s="22">
        <v>135851</v>
      </c>
      <c r="C24" s="39">
        <v>100</v>
      </c>
      <c r="D24" s="22">
        <v>5295</v>
      </c>
      <c r="E24" s="1257">
        <v>3.8976525752478821</v>
      </c>
      <c r="F24" s="1258">
        <v>130556</v>
      </c>
      <c r="G24" s="1257">
        <v>96.102347424752125</v>
      </c>
      <c r="K24" s="136"/>
      <c r="L24" s="765"/>
      <c r="M24" s="765"/>
    </row>
    <row r="25" spans="1:13" ht="13.8" x14ac:dyDescent="0.25">
      <c r="A25" s="136" t="s">
        <v>2343</v>
      </c>
      <c r="B25" s="765">
        <v>137375</v>
      </c>
      <c r="C25" s="764">
        <v>100</v>
      </c>
      <c r="D25" s="765">
        <v>5150</v>
      </c>
      <c r="E25" s="1257">
        <v>3.7488626023657869</v>
      </c>
      <c r="F25" s="1258">
        <v>132225</v>
      </c>
      <c r="G25" s="1257">
        <v>96.25113739763421</v>
      </c>
      <c r="I25" s="151"/>
      <c r="J25" s="48"/>
      <c r="K25" s="1259"/>
    </row>
    <row r="26" spans="1:13" ht="13.8" x14ac:dyDescent="0.25">
      <c r="A26" s="136" t="s">
        <v>2344</v>
      </c>
      <c r="B26" s="1258">
        <v>139685</v>
      </c>
      <c r="C26" s="1257">
        <v>100</v>
      </c>
      <c r="D26" s="1258">
        <v>4390</v>
      </c>
      <c r="E26" s="1257">
        <v>3.1427855532090057</v>
      </c>
      <c r="F26" s="1258">
        <v>135295</v>
      </c>
      <c r="G26" s="1257">
        <v>96.857214446790991</v>
      </c>
    </row>
    <row r="53" spans="1:7" ht="41.25" customHeight="1" x14ac:dyDescent="0.25">
      <c r="A53" s="1448" t="s">
        <v>2345</v>
      </c>
      <c r="B53" s="1448"/>
      <c r="C53" s="1448"/>
      <c r="D53" s="1448"/>
      <c r="E53" s="1448"/>
      <c r="F53" s="1448"/>
      <c r="G53" s="1448"/>
    </row>
    <row r="55" spans="1:7" ht="13.8" x14ac:dyDescent="0.25">
      <c r="A55" s="27" t="s">
        <v>1566</v>
      </c>
    </row>
    <row r="56" spans="1:7" ht="16.5" customHeight="1" x14ac:dyDescent="0.25">
      <c r="A56" s="1446" t="s">
        <v>1870</v>
      </c>
      <c r="B56" s="1446"/>
      <c r="C56" s="1446"/>
      <c r="D56" s="1446"/>
      <c r="E56" s="1446"/>
      <c r="F56" s="1446"/>
      <c r="G56" s="1446"/>
    </row>
    <row r="57" spans="1:7" ht="30.75" customHeight="1" x14ac:dyDescent="0.25">
      <c r="A57" s="1446" t="s">
        <v>2202</v>
      </c>
      <c r="B57" s="1446"/>
      <c r="C57" s="1446"/>
      <c r="D57" s="1446"/>
      <c r="E57" s="1446"/>
      <c r="F57" s="1446"/>
      <c r="G57" s="1446"/>
    </row>
    <row r="58" spans="1:7" ht="28.5" customHeight="1" x14ac:dyDescent="0.25">
      <c r="A58" s="1446" t="s">
        <v>2203</v>
      </c>
      <c r="B58" s="1446"/>
      <c r="C58" s="1446"/>
      <c r="D58" s="1446"/>
      <c r="E58" s="1446"/>
      <c r="F58" s="1446"/>
      <c r="G58" s="1446"/>
    </row>
  </sheetData>
  <customSheetViews>
    <customSheetView guid="{F67F5823-51D5-4D47-B100-5B47C1E6BCB9}" showPageBreaks="1" fitToPage="1" printArea="1">
      <selection sqref="A1:G1"/>
      <pageMargins left="0.75" right="0.75" top="1" bottom="1" header="0.5" footer="0.5"/>
      <printOptions horizontalCentered="1"/>
      <pageSetup scale="89" firstPageNumber="33" orientation="portrait" horizontalDpi="4294967293" verticalDpi="300" r:id="rId1"/>
      <headerFooter alignWithMargins="0">
        <oddFooter>&amp;C&amp;P</oddFooter>
      </headerFooter>
    </customSheetView>
    <customSheetView guid="{9014CDA8-C3FC-41E6-A045-DAEFC55B82B1}" showPageBreaks="1" fitToPage="1" printArea="1" topLeftCell="A31">
      <selection activeCell="F14" sqref="F14"/>
      <pageMargins left="0.75" right="0.75" top="1" bottom="1" header="0.5" footer="0.5"/>
      <printOptions horizontalCentered="1"/>
      <pageSetup scale="89" firstPageNumber="33" orientation="portrait" horizontalDpi="4294967293" verticalDpi="300" r:id="rId2"/>
      <headerFooter alignWithMargins="0">
        <oddFooter>&amp;C&amp;P</oddFooter>
      </headerFooter>
    </customSheetView>
  </customSheetViews>
  <mergeCells count="10">
    <mergeCell ref="A58:G58"/>
    <mergeCell ref="A57:G57"/>
    <mergeCell ref="A1:G1"/>
    <mergeCell ref="A3:G3"/>
    <mergeCell ref="A4:G4"/>
    <mergeCell ref="B7:C7"/>
    <mergeCell ref="D7:E7"/>
    <mergeCell ref="F7:G7"/>
    <mergeCell ref="A56:G56"/>
    <mergeCell ref="A53:G53"/>
  </mergeCells>
  <phoneticPr fontId="0" type="noConversion"/>
  <hyperlinks>
    <hyperlink ref="A56:G56" r:id="rId3" display="1931 - 2006, Census of Population and Census Agriculture,  Agriculture-Population Linkage Data"/>
    <hyperlink ref="A57:G57" r:id="rId4" display="2011 - Table 32-10-0197-01 Number of persons in the total population and the farm population, for rural areas and population centres, classified by sex and age"/>
    <hyperlink ref="A58:G58" r:id="rId5" display="2016 - Table 32-10-0012-01 Number of persons in the total population and the farm population, for rural areas and population centres classified by sex and age"/>
  </hyperlinks>
  <printOptions horizontalCentered="1"/>
  <pageMargins left="0.74803149606299202" right="0.74803149606299202" top="0.98425196850393704" bottom="0.98425196850393704" header="0.511811023622047" footer="0.511811023622047"/>
  <pageSetup scale="82" firstPageNumber="27" orientation="portrait" useFirstPageNumber="1" r:id="rId6"/>
  <headerFooter alignWithMargins="0"/>
  <drawing r:id="rId7"/>
  <legacyDrawingHF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indexed="45"/>
    <pageSetUpPr fitToPage="1"/>
  </sheetPr>
  <dimension ref="A1:J68"/>
  <sheetViews>
    <sheetView zoomScaleNormal="100" workbookViewId="0">
      <selection sqref="A1:I1"/>
    </sheetView>
  </sheetViews>
  <sheetFormatPr defaultColWidth="9.109375" defaultRowHeight="13.2" x14ac:dyDescent="0.25"/>
  <cols>
    <col min="1" max="1" width="40.44140625" style="279" bestFit="1" customWidth="1"/>
    <col min="2" max="3" width="9.6640625" style="82" customWidth="1"/>
    <col min="4" max="4" width="10.44140625" style="82" bestFit="1" customWidth="1"/>
    <col min="5" max="5" width="1.33203125" style="82" customWidth="1"/>
    <col min="6" max="6" width="33.6640625" style="279" customWidth="1"/>
    <col min="7" max="9" width="9.6640625" style="82" customWidth="1"/>
    <col min="10" max="16384" width="9.109375" style="82"/>
  </cols>
  <sheetData>
    <row r="1" spans="1:10" ht="17.399999999999999" x14ac:dyDescent="0.3">
      <c r="A1" s="1436" t="s">
        <v>2124</v>
      </c>
      <c r="B1" s="1436"/>
      <c r="C1" s="1436"/>
      <c r="D1" s="1436"/>
      <c r="E1" s="1436"/>
      <c r="F1" s="1436"/>
      <c r="G1" s="1436"/>
      <c r="H1" s="1436"/>
      <c r="I1" s="1436"/>
      <c r="J1" s="1342"/>
    </row>
    <row r="2" spans="1:10" ht="12.75" customHeight="1" x14ac:dyDescent="0.3">
      <c r="A2" s="49"/>
      <c r="B2" s="16"/>
      <c r="C2" s="16"/>
      <c r="D2" s="16"/>
      <c r="E2" s="16"/>
      <c r="F2" s="49"/>
      <c r="G2" s="16"/>
      <c r="H2" s="16"/>
      <c r="I2" s="16"/>
    </row>
    <row r="3" spans="1:10" ht="17.399999999999999" x14ac:dyDescent="0.3">
      <c r="A3" s="1437" t="s">
        <v>2047</v>
      </c>
      <c r="B3" s="1437"/>
      <c r="C3" s="1437"/>
      <c r="D3" s="1437"/>
      <c r="E3" s="1437"/>
      <c r="F3" s="1437"/>
      <c r="G3" s="1437"/>
      <c r="H3" s="1437"/>
      <c r="I3" s="1437"/>
    </row>
    <row r="4" spans="1:10" ht="17.399999999999999" x14ac:dyDescent="0.3">
      <c r="A4" s="1437" t="s">
        <v>444</v>
      </c>
      <c r="B4" s="1437"/>
      <c r="C4" s="1437"/>
      <c r="D4" s="1437"/>
      <c r="E4" s="1437"/>
      <c r="F4" s="1437"/>
      <c r="G4" s="1437"/>
      <c r="H4" s="1437"/>
      <c r="I4" s="1437"/>
    </row>
    <row r="5" spans="1:10" ht="12.75" customHeight="1" x14ac:dyDescent="0.3">
      <c r="A5" s="356" t="s">
        <v>1180</v>
      </c>
      <c r="B5" s="357"/>
      <c r="C5" s="357"/>
      <c r="D5" s="357"/>
      <c r="E5" s="16"/>
      <c r="F5" s="356"/>
      <c r="G5" s="357"/>
      <c r="H5" s="357"/>
      <c r="I5" s="357"/>
    </row>
    <row r="6" spans="1:10" s="280" customFormat="1" ht="15.75" customHeight="1" x14ac:dyDescent="0.3">
      <c r="A6" s="755"/>
      <c r="B6" s="1449" t="s">
        <v>833</v>
      </c>
      <c r="C6" s="1450"/>
      <c r="D6" s="1451"/>
      <c r="E6" s="358"/>
      <c r="F6" s="359"/>
      <c r="G6" s="1449" t="s">
        <v>833</v>
      </c>
      <c r="H6" s="1450"/>
      <c r="I6" s="1451"/>
    </row>
    <row r="7" spans="1:10" s="137" customFormat="1" ht="15.75" customHeight="1" x14ac:dyDescent="0.3">
      <c r="A7" s="756" t="s">
        <v>834</v>
      </c>
      <c r="B7" s="346" t="s">
        <v>373</v>
      </c>
      <c r="C7" s="24" t="s">
        <v>757</v>
      </c>
      <c r="D7" s="360" t="s">
        <v>835</v>
      </c>
      <c r="E7" s="358"/>
      <c r="F7" s="59" t="s">
        <v>834</v>
      </c>
      <c r="G7" s="346" t="s">
        <v>373</v>
      </c>
      <c r="H7" s="24" t="s">
        <v>757</v>
      </c>
      <c r="I7" s="360" t="s">
        <v>835</v>
      </c>
    </row>
    <row r="8" spans="1:10" s="24" customFormat="1" ht="4.5" customHeight="1" thickBot="1" x14ac:dyDescent="0.35">
      <c r="A8" s="757"/>
      <c r="B8" s="361"/>
      <c r="C8" s="362"/>
      <c r="D8" s="363"/>
      <c r="E8" s="364"/>
      <c r="F8" s="365"/>
      <c r="G8" s="366"/>
      <c r="H8" s="362"/>
      <c r="I8" s="363"/>
    </row>
    <row r="9" spans="1:10" s="137" customFormat="1" ht="4.5" customHeight="1" x14ac:dyDescent="0.25">
      <c r="A9" s="476"/>
      <c r="B9" s="367"/>
      <c r="C9" s="200"/>
      <c r="D9" s="368"/>
      <c r="E9" s="364"/>
      <c r="F9" s="369"/>
      <c r="G9" s="370"/>
      <c r="I9" s="371"/>
    </row>
    <row r="10" spans="1:10" s="91" customFormat="1" ht="16.5" customHeight="1" x14ac:dyDescent="0.3">
      <c r="A10" s="1139" t="s">
        <v>1618</v>
      </c>
      <c r="B10" s="1140">
        <v>4960</v>
      </c>
      <c r="C10" s="1141">
        <v>890</v>
      </c>
      <c r="D10" s="1142">
        <v>4070</v>
      </c>
      <c r="E10" s="372"/>
      <c r="F10" s="751" t="s">
        <v>1638</v>
      </c>
      <c r="G10" s="744">
        <v>3030</v>
      </c>
      <c r="H10" s="745">
        <v>450</v>
      </c>
      <c r="I10" s="746">
        <v>2580</v>
      </c>
    </row>
    <row r="11" spans="1:10" s="137" customFormat="1" ht="12.75" customHeight="1" x14ac:dyDescent="0.3">
      <c r="A11" s="761" t="s">
        <v>1619</v>
      </c>
      <c r="B11" s="744">
        <v>4060</v>
      </c>
      <c r="C11" s="745">
        <v>820</v>
      </c>
      <c r="D11" s="746">
        <v>3240</v>
      </c>
      <c r="E11" s="372"/>
      <c r="F11" s="1153" t="s">
        <v>648</v>
      </c>
      <c r="G11" s="1149">
        <v>40</v>
      </c>
      <c r="H11" s="1150">
        <v>0</v>
      </c>
      <c r="I11" s="1151">
        <v>40</v>
      </c>
    </row>
    <row r="12" spans="1:10" s="137" customFormat="1" ht="12.75" customHeight="1" x14ac:dyDescent="0.3">
      <c r="A12" s="761" t="s">
        <v>1620</v>
      </c>
      <c r="B12" s="744">
        <v>160</v>
      </c>
      <c r="C12" s="745">
        <v>25</v>
      </c>
      <c r="D12" s="746">
        <v>135</v>
      </c>
      <c r="E12" s="372"/>
      <c r="F12" s="1153" t="s">
        <v>2055</v>
      </c>
      <c r="G12" s="1149">
        <v>10</v>
      </c>
      <c r="H12" s="1150">
        <v>0</v>
      </c>
      <c r="I12" s="1151">
        <v>10</v>
      </c>
    </row>
    <row r="13" spans="1:10" s="137" customFormat="1" ht="12.75" customHeight="1" x14ac:dyDescent="0.3">
      <c r="A13" s="761" t="s">
        <v>1621</v>
      </c>
      <c r="B13" s="744">
        <v>825</v>
      </c>
      <c r="C13" s="745">
        <v>45</v>
      </c>
      <c r="D13" s="746">
        <v>780</v>
      </c>
      <c r="E13" s="372"/>
      <c r="F13" s="1153" t="s">
        <v>1639</v>
      </c>
      <c r="G13" s="1149">
        <v>95</v>
      </c>
      <c r="H13" s="1150">
        <v>15</v>
      </c>
      <c r="I13" s="1151">
        <v>80</v>
      </c>
    </row>
    <row r="14" spans="1:10" s="137" customFormat="1" ht="12.75" customHeight="1" x14ac:dyDescent="0.25">
      <c r="A14" s="758"/>
      <c r="B14" s="373"/>
      <c r="C14" s="374"/>
      <c r="D14" s="375"/>
      <c r="E14" s="373"/>
      <c r="F14" s="1153" t="s">
        <v>2056</v>
      </c>
      <c r="G14" s="1149">
        <v>70</v>
      </c>
      <c r="H14" s="1150">
        <v>10</v>
      </c>
      <c r="I14" s="1151">
        <v>70</v>
      </c>
    </row>
    <row r="15" spans="1:10" s="137" customFormat="1" ht="12.75" customHeight="1" x14ac:dyDescent="0.25">
      <c r="A15" s="1139" t="s">
        <v>1622</v>
      </c>
      <c r="B15" s="1140">
        <v>62075</v>
      </c>
      <c r="C15" s="1141">
        <v>32975</v>
      </c>
      <c r="D15" s="1142">
        <v>29100</v>
      </c>
      <c r="E15" s="373"/>
      <c r="F15" s="1153" t="s">
        <v>1640</v>
      </c>
      <c r="G15" s="1149">
        <v>45</v>
      </c>
      <c r="H15" s="1150">
        <v>0</v>
      </c>
      <c r="I15" s="1151">
        <v>50</v>
      </c>
    </row>
    <row r="16" spans="1:10" s="137" customFormat="1" ht="12.75" customHeight="1" x14ac:dyDescent="0.3">
      <c r="A16" s="761" t="s">
        <v>1623</v>
      </c>
      <c r="B16" s="744">
        <v>3490</v>
      </c>
      <c r="C16" s="745">
        <v>520</v>
      </c>
      <c r="D16" s="746">
        <v>2970</v>
      </c>
      <c r="E16" s="373"/>
      <c r="F16" s="1153" t="s">
        <v>1641</v>
      </c>
      <c r="G16" s="1149">
        <v>305</v>
      </c>
      <c r="H16" s="1150">
        <v>70</v>
      </c>
      <c r="I16" s="1151">
        <v>235</v>
      </c>
    </row>
    <row r="17" spans="1:9" s="137" customFormat="1" ht="12.75" customHeight="1" x14ac:dyDescent="0.3">
      <c r="A17" s="761" t="s">
        <v>1624</v>
      </c>
      <c r="B17" s="744">
        <v>1015</v>
      </c>
      <c r="C17" s="745">
        <v>100</v>
      </c>
      <c r="D17" s="746">
        <v>920</v>
      </c>
      <c r="E17" s="373"/>
      <c r="F17" s="1153" t="s">
        <v>1642</v>
      </c>
      <c r="G17" s="1149">
        <v>55</v>
      </c>
      <c r="H17" s="1150">
        <v>10</v>
      </c>
      <c r="I17" s="1151">
        <v>45</v>
      </c>
    </row>
    <row r="18" spans="1:9" s="137" customFormat="1" ht="12.75" customHeight="1" x14ac:dyDescent="0.3">
      <c r="A18" s="751" t="s">
        <v>1625</v>
      </c>
      <c r="B18" s="744">
        <v>59270</v>
      </c>
      <c r="C18" s="745">
        <v>32345</v>
      </c>
      <c r="D18" s="746">
        <v>26925</v>
      </c>
      <c r="E18" s="373"/>
      <c r="F18" s="1153" t="s">
        <v>1643</v>
      </c>
      <c r="G18" s="1149">
        <v>95</v>
      </c>
      <c r="H18" s="1150">
        <v>0</v>
      </c>
      <c r="I18" s="1151">
        <v>85</v>
      </c>
    </row>
    <row r="19" spans="1:9" s="137" customFormat="1" ht="12.75" customHeight="1" x14ac:dyDescent="0.3">
      <c r="A19" s="751" t="s">
        <v>1626</v>
      </c>
      <c r="B19" s="744">
        <v>60</v>
      </c>
      <c r="C19" s="745">
        <v>10</v>
      </c>
      <c r="D19" s="746">
        <v>60</v>
      </c>
      <c r="E19" s="373"/>
      <c r="F19" s="1153" t="s">
        <v>2057</v>
      </c>
      <c r="G19" s="1149">
        <v>10</v>
      </c>
      <c r="H19" s="1150">
        <v>0</v>
      </c>
      <c r="I19" s="1151">
        <v>0</v>
      </c>
    </row>
    <row r="20" spans="1:9" s="137" customFormat="1" ht="12.75" customHeight="1" x14ac:dyDescent="0.3">
      <c r="A20" s="751" t="s">
        <v>2122</v>
      </c>
      <c r="B20" s="744">
        <v>10</v>
      </c>
      <c r="C20" s="745">
        <v>0</v>
      </c>
      <c r="D20" s="746">
        <v>0</v>
      </c>
      <c r="E20" s="372"/>
      <c r="F20" s="1153" t="s">
        <v>642</v>
      </c>
      <c r="G20" s="1149">
        <v>1155</v>
      </c>
      <c r="H20" s="1150">
        <v>125</v>
      </c>
      <c r="I20" s="1151">
        <v>1030</v>
      </c>
    </row>
    <row r="21" spans="1:9" s="137" customFormat="1" ht="12.75" customHeight="1" x14ac:dyDescent="0.3">
      <c r="A21" s="751" t="s">
        <v>2123</v>
      </c>
      <c r="B21" s="744">
        <v>15</v>
      </c>
      <c r="C21" s="745">
        <v>10</v>
      </c>
      <c r="D21" s="746">
        <v>10</v>
      </c>
      <c r="E21" s="372"/>
      <c r="F21" s="1153" t="s">
        <v>643</v>
      </c>
      <c r="G21" s="1149">
        <v>125</v>
      </c>
      <c r="H21" s="1150">
        <v>0</v>
      </c>
      <c r="I21" s="1151">
        <v>120</v>
      </c>
    </row>
    <row r="22" spans="1:9" s="137" customFormat="1" ht="12.75" customHeight="1" x14ac:dyDescent="0.25">
      <c r="A22" s="759"/>
      <c r="B22" s="373"/>
      <c r="C22" s="374"/>
      <c r="D22" s="375"/>
      <c r="E22" s="373"/>
      <c r="F22" s="1153" t="s">
        <v>644</v>
      </c>
      <c r="G22" s="1149">
        <v>500</v>
      </c>
      <c r="H22" s="1150">
        <v>45</v>
      </c>
      <c r="I22" s="1151">
        <v>455</v>
      </c>
    </row>
    <row r="23" spans="1:9" s="137" customFormat="1" ht="12.75" customHeight="1" x14ac:dyDescent="0.25">
      <c r="A23" s="1143" t="s">
        <v>1627</v>
      </c>
      <c r="B23" s="1140">
        <v>98615</v>
      </c>
      <c r="C23" s="1141">
        <v>28205</v>
      </c>
      <c r="D23" s="1142">
        <v>70410</v>
      </c>
      <c r="E23" s="373"/>
      <c r="F23" s="1153" t="s">
        <v>1644</v>
      </c>
      <c r="G23" s="1149">
        <v>55</v>
      </c>
      <c r="H23" s="1150">
        <v>20</v>
      </c>
      <c r="I23" s="1151">
        <v>35</v>
      </c>
    </row>
    <row r="24" spans="1:9" s="137" customFormat="1" ht="12.75" customHeight="1" x14ac:dyDescent="0.3">
      <c r="A24" s="760" t="s">
        <v>1628</v>
      </c>
      <c r="B24" s="744">
        <v>85140</v>
      </c>
      <c r="C24" s="745">
        <v>21190</v>
      </c>
      <c r="D24" s="746">
        <v>63950</v>
      </c>
      <c r="E24" s="373"/>
      <c r="F24" s="1153" t="s">
        <v>645</v>
      </c>
      <c r="G24" s="1149">
        <v>930</v>
      </c>
      <c r="H24" s="1150">
        <v>140</v>
      </c>
      <c r="I24" s="1151">
        <v>785</v>
      </c>
    </row>
    <row r="25" spans="1:9" s="137" customFormat="1" ht="12.75" customHeight="1" x14ac:dyDescent="0.25">
      <c r="A25" s="759" t="s">
        <v>2048</v>
      </c>
      <c r="B25" s="1149">
        <v>15</v>
      </c>
      <c r="C25" s="1150">
        <v>0</v>
      </c>
      <c r="D25" s="1151">
        <v>15</v>
      </c>
      <c r="E25" s="372"/>
      <c r="F25" s="1153" t="s">
        <v>1645</v>
      </c>
      <c r="G25" s="1149">
        <v>40</v>
      </c>
      <c r="H25" s="1150">
        <v>0</v>
      </c>
      <c r="I25" s="1151">
        <v>45</v>
      </c>
    </row>
    <row r="26" spans="1:9" s="137" customFormat="1" ht="12.75" customHeight="1" x14ac:dyDescent="0.3">
      <c r="A26" s="759" t="s">
        <v>516</v>
      </c>
      <c r="B26" s="1149">
        <v>40310</v>
      </c>
      <c r="C26" s="1150">
        <v>6545</v>
      </c>
      <c r="D26" s="1151">
        <v>33760</v>
      </c>
      <c r="E26" s="372"/>
      <c r="F26" s="751" t="s">
        <v>1646</v>
      </c>
      <c r="G26" s="744">
        <v>2650</v>
      </c>
      <c r="H26" s="745">
        <v>565</v>
      </c>
      <c r="I26" s="746">
        <v>2085</v>
      </c>
    </row>
    <row r="27" spans="1:9" s="137" customFormat="1" ht="12.75" customHeight="1" x14ac:dyDescent="0.25">
      <c r="A27" s="759" t="s">
        <v>517</v>
      </c>
      <c r="B27" s="1149">
        <v>38505</v>
      </c>
      <c r="C27" s="1150">
        <v>5390</v>
      </c>
      <c r="D27" s="1151">
        <v>33115</v>
      </c>
      <c r="E27" s="373"/>
      <c r="F27" s="1152" t="s">
        <v>647</v>
      </c>
      <c r="G27" s="1149">
        <v>100</v>
      </c>
      <c r="H27" s="1150">
        <v>100</v>
      </c>
      <c r="I27" s="1151">
        <v>0</v>
      </c>
    </row>
    <row r="28" spans="1:9" s="137" customFormat="1" ht="12.75" customHeight="1" x14ac:dyDescent="0.25">
      <c r="A28" s="759" t="s">
        <v>2049</v>
      </c>
      <c r="B28" s="1149">
        <v>10</v>
      </c>
      <c r="C28" s="1150">
        <v>0</v>
      </c>
      <c r="D28" s="1151">
        <v>10</v>
      </c>
      <c r="E28" s="373"/>
      <c r="F28" s="1153" t="s">
        <v>646</v>
      </c>
      <c r="G28" s="1149">
        <v>30</v>
      </c>
      <c r="H28" s="1150">
        <v>15</v>
      </c>
      <c r="I28" s="1151">
        <v>15</v>
      </c>
    </row>
    <row r="29" spans="1:9" s="137" customFormat="1" ht="12.75" customHeight="1" x14ac:dyDescent="0.25">
      <c r="A29" s="1148" t="s">
        <v>836</v>
      </c>
      <c r="B29" s="1149">
        <v>50685</v>
      </c>
      <c r="C29" s="1150">
        <v>8600</v>
      </c>
      <c r="D29" s="1151">
        <v>42085</v>
      </c>
      <c r="E29" s="373"/>
      <c r="F29" s="1153" t="s">
        <v>2058</v>
      </c>
      <c r="G29" s="1149">
        <v>10</v>
      </c>
      <c r="H29" s="1150">
        <v>0</v>
      </c>
      <c r="I29" s="1151">
        <v>10</v>
      </c>
    </row>
    <row r="30" spans="1:9" s="137" customFormat="1" ht="12.75" customHeight="1" x14ac:dyDescent="0.25">
      <c r="A30" s="1148" t="s">
        <v>837</v>
      </c>
      <c r="B30" s="1149">
        <v>2415</v>
      </c>
      <c r="C30" s="1150">
        <v>180</v>
      </c>
      <c r="D30" s="1151">
        <v>2235</v>
      </c>
      <c r="E30" s="373"/>
      <c r="F30" s="1153" t="s">
        <v>649</v>
      </c>
      <c r="G30" s="1149">
        <v>185</v>
      </c>
      <c r="H30" s="1150">
        <v>0</v>
      </c>
      <c r="I30" s="1151">
        <v>180</v>
      </c>
    </row>
    <row r="31" spans="1:9" s="137" customFormat="1" ht="12.75" customHeight="1" x14ac:dyDescent="0.25">
      <c r="A31" s="1148" t="s">
        <v>1629</v>
      </c>
      <c r="B31" s="1149">
        <v>1725</v>
      </c>
      <c r="C31" s="1150">
        <v>470</v>
      </c>
      <c r="D31" s="1151">
        <v>1250</v>
      </c>
      <c r="E31" s="372"/>
      <c r="F31" s="1153" t="s">
        <v>650</v>
      </c>
      <c r="G31" s="1149">
        <v>175</v>
      </c>
      <c r="H31" s="1150">
        <v>35</v>
      </c>
      <c r="I31" s="1151">
        <v>140</v>
      </c>
    </row>
    <row r="32" spans="1:9" s="137" customFormat="1" ht="12.75" customHeight="1" x14ac:dyDescent="0.3">
      <c r="A32" s="761" t="s">
        <v>1630</v>
      </c>
      <c r="B32" s="744">
        <v>25950</v>
      </c>
      <c r="C32" s="745">
        <v>3655</v>
      </c>
      <c r="D32" s="746">
        <v>22295</v>
      </c>
      <c r="E32" s="372"/>
      <c r="F32" s="1153" t="s">
        <v>651</v>
      </c>
      <c r="G32" s="1149">
        <v>1200</v>
      </c>
      <c r="H32" s="1150">
        <v>195</v>
      </c>
      <c r="I32" s="1151">
        <v>1005</v>
      </c>
    </row>
    <row r="33" spans="1:9" s="137" customFormat="1" ht="12.75" customHeight="1" x14ac:dyDescent="0.25">
      <c r="A33" s="1148" t="s">
        <v>2050</v>
      </c>
      <c r="B33" s="1149">
        <v>10</v>
      </c>
      <c r="C33" s="1150">
        <v>0</v>
      </c>
      <c r="D33" s="1151">
        <v>10</v>
      </c>
      <c r="E33" s="475"/>
      <c r="F33" s="1154" t="s">
        <v>2059</v>
      </c>
      <c r="G33" s="1150">
        <v>15</v>
      </c>
      <c r="H33" s="1150">
        <v>10</v>
      </c>
      <c r="I33" s="1151">
        <v>0</v>
      </c>
    </row>
    <row r="34" spans="1:9" s="137" customFormat="1" ht="12.75" customHeight="1" x14ac:dyDescent="0.25">
      <c r="A34" s="1148" t="s">
        <v>2051</v>
      </c>
      <c r="B34" s="1149">
        <v>10</v>
      </c>
      <c r="C34" s="1150">
        <v>0</v>
      </c>
      <c r="D34" s="1151">
        <v>10</v>
      </c>
      <c r="E34" s="373"/>
      <c r="F34" s="1154" t="s">
        <v>652</v>
      </c>
      <c r="G34" s="1150">
        <v>10</v>
      </c>
      <c r="H34" s="1150">
        <v>0</v>
      </c>
      <c r="I34" s="1151">
        <v>10</v>
      </c>
    </row>
    <row r="35" spans="1:9" s="137" customFormat="1" ht="12.75" customHeight="1" x14ac:dyDescent="0.25">
      <c r="A35" s="1148" t="s">
        <v>1166</v>
      </c>
      <c r="B35" s="1149">
        <v>25935</v>
      </c>
      <c r="C35" s="1150">
        <v>3655</v>
      </c>
      <c r="D35" s="1151">
        <v>22280</v>
      </c>
      <c r="E35" s="373"/>
      <c r="F35" s="1154" t="s">
        <v>653</v>
      </c>
      <c r="G35" s="1150">
        <v>40</v>
      </c>
      <c r="H35" s="1150">
        <v>0</v>
      </c>
      <c r="I35" s="1151">
        <v>45</v>
      </c>
    </row>
    <row r="36" spans="1:9" s="137" customFormat="1" ht="12.75" customHeight="1" x14ac:dyDescent="0.3">
      <c r="A36" s="761" t="s">
        <v>1658</v>
      </c>
      <c r="B36" s="744">
        <v>11625</v>
      </c>
      <c r="C36" s="745">
        <v>2055</v>
      </c>
      <c r="D36" s="746">
        <v>9570</v>
      </c>
      <c r="E36" s="373"/>
      <c r="F36" s="1154" t="s">
        <v>2060</v>
      </c>
      <c r="G36" s="1150">
        <v>10</v>
      </c>
      <c r="H36" s="1150">
        <v>0</v>
      </c>
      <c r="I36" s="1151">
        <v>10</v>
      </c>
    </row>
    <row r="37" spans="1:9" ht="12.75" customHeight="1" x14ac:dyDescent="0.25">
      <c r="A37" s="1148" t="s">
        <v>1631</v>
      </c>
      <c r="B37" s="1149">
        <v>205</v>
      </c>
      <c r="C37" s="1150">
        <v>20</v>
      </c>
      <c r="D37" s="1151">
        <v>190</v>
      </c>
      <c r="E37" s="475"/>
      <c r="F37" s="1154" t="s">
        <v>283</v>
      </c>
      <c r="G37" s="1150">
        <v>330</v>
      </c>
      <c r="H37" s="1150">
        <v>120</v>
      </c>
      <c r="I37" s="1151">
        <v>215</v>
      </c>
    </row>
    <row r="38" spans="1:9" ht="12.75" customHeight="1" x14ac:dyDescent="0.25">
      <c r="A38" s="1148" t="s">
        <v>2052</v>
      </c>
      <c r="B38" s="1149">
        <v>10</v>
      </c>
      <c r="C38" s="1150">
        <v>0</v>
      </c>
      <c r="D38" s="1151">
        <v>0</v>
      </c>
      <c r="E38" s="475"/>
      <c r="F38" s="1154" t="s">
        <v>284</v>
      </c>
      <c r="G38" s="1150">
        <v>85</v>
      </c>
      <c r="H38" s="1150">
        <v>30</v>
      </c>
      <c r="I38" s="1151">
        <v>55</v>
      </c>
    </row>
    <row r="39" spans="1:9" ht="12.75" customHeight="1" x14ac:dyDescent="0.25">
      <c r="A39" s="1148" t="s">
        <v>640</v>
      </c>
      <c r="B39" s="1149">
        <v>440</v>
      </c>
      <c r="C39" s="1150">
        <v>100</v>
      </c>
      <c r="D39" s="1151">
        <v>340</v>
      </c>
      <c r="E39" s="475"/>
      <c r="F39" s="1154" t="s">
        <v>2061</v>
      </c>
      <c r="G39" s="1150">
        <v>25</v>
      </c>
      <c r="H39" s="1150">
        <v>0</v>
      </c>
      <c r="I39" s="1151">
        <v>20</v>
      </c>
    </row>
    <row r="40" spans="1:9" ht="12.75" customHeight="1" x14ac:dyDescent="0.25">
      <c r="A40" s="1148" t="s">
        <v>1632</v>
      </c>
      <c r="B40" s="1149">
        <v>4360</v>
      </c>
      <c r="C40" s="1150">
        <v>1240</v>
      </c>
      <c r="D40" s="1151">
        <v>3120</v>
      </c>
      <c r="E40" s="475"/>
      <c r="F40" s="1154" t="s">
        <v>2062</v>
      </c>
      <c r="G40" s="1150">
        <v>25</v>
      </c>
      <c r="H40" s="1150">
        <v>10</v>
      </c>
      <c r="I40" s="1151">
        <v>15</v>
      </c>
    </row>
    <row r="41" spans="1:9" ht="12.75" customHeight="1" x14ac:dyDescent="0.25">
      <c r="A41" s="1148" t="s">
        <v>2053</v>
      </c>
      <c r="B41" s="1149">
        <v>15</v>
      </c>
      <c r="C41" s="1150">
        <v>10</v>
      </c>
      <c r="D41" s="1151">
        <v>10</v>
      </c>
      <c r="E41" s="367"/>
      <c r="F41" s="1154" t="s">
        <v>285</v>
      </c>
      <c r="G41" s="1150">
        <v>515</v>
      </c>
      <c r="H41" s="1150">
        <v>35</v>
      </c>
      <c r="I41" s="1151">
        <v>475</v>
      </c>
    </row>
    <row r="42" spans="1:9" ht="12.75" customHeight="1" x14ac:dyDescent="0.25">
      <c r="A42" s="1148" t="s">
        <v>637</v>
      </c>
      <c r="B42" s="1149">
        <v>20</v>
      </c>
      <c r="C42" s="1150">
        <v>0</v>
      </c>
      <c r="D42" s="1151">
        <v>20</v>
      </c>
      <c r="E42" s="467"/>
      <c r="F42" s="1154" t="s">
        <v>1647</v>
      </c>
      <c r="G42" s="1150">
        <v>15</v>
      </c>
      <c r="H42" s="1150">
        <v>10</v>
      </c>
      <c r="I42" s="1151">
        <v>10</v>
      </c>
    </row>
    <row r="43" spans="1:9" ht="12.75" customHeight="1" x14ac:dyDescent="0.25">
      <c r="A43" s="1152" t="s">
        <v>638</v>
      </c>
      <c r="B43" s="1149">
        <v>7060</v>
      </c>
      <c r="C43" s="1150">
        <v>675</v>
      </c>
      <c r="D43" s="1151">
        <v>6385</v>
      </c>
      <c r="E43" s="467"/>
      <c r="F43" s="1154" t="s">
        <v>2063</v>
      </c>
      <c r="G43" s="1150">
        <v>15</v>
      </c>
      <c r="H43" s="1150">
        <v>0</v>
      </c>
      <c r="I43" s="1151">
        <v>20</v>
      </c>
    </row>
    <row r="44" spans="1:9" ht="12.75" customHeight="1" x14ac:dyDescent="0.3">
      <c r="A44" s="1152" t="s">
        <v>639</v>
      </c>
      <c r="B44" s="1149">
        <v>210</v>
      </c>
      <c r="C44" s="1150">
        <v>15</v>
      </c>
      <c r="D44" s="1151">
        <v>190</v>
      </c>
      <c r="E44" s="467"/>
      <c r="F44" s="747" t="s">
        <v>1648</v>
      </c>
      <c r="G44" s="745">
        <v>430</v>
      </c>
      <c r="H44" s="745">
        <v>105</v>
      </c>
      <c r="I44" s="746">
        <v>325</v>
      </c>
    </row>
    <row r="45" spans="1:9" ht="12.75" customHeight="1" x14ac:dyDescent="0.25">
      <c r="A45" s="1152" t="s">
        <v>2054</v>
      </c>
      <c r="B45" s="1149">
        <v>10</v>
      </c>
      <c r="C45" s="1150">
        <v>0</v>
      </c>
      <c r="D45" s="1151">
        <v>0</v>
      </c>
      <c r="E45" s="475"/>
      <c r="F45" s="1154" t="s">
        <v>2064</v>
      </c>
      <c r="G45" s="1150">
        <v>10</v>
      </c>
      <c r="H45" s="1150">
        <v>0</v>
      </c>
      <c r="I45" s="1151">
        <v>10</v>
      </c>
    </row>
    <row r="46" spans="1:9" ht="12.75" customHeight="1" x14ac:dyDescent="0.3">
      <c r="A46" s="750" t="s">
        <v>1659</v>
      </c>
      <c r="B46" s="744">
        <v>1915</v>
      </c>
      <c r="C46" s="745">
        <v>180</v>
      </c>
      <c r="D46" s="746">
        <v>1730</v>
      </c>
      <c r="E46" s="475"/>
      <c r="F46" s="1152" t="s">
        <v>286</v>
      </c>
      <c r="G46" s="1150">
        <v>215</v>
      </c>
      <c r="H46" s="1150">
        <v>15</v>
      </c>
      <c r="I46" s="1151">
        <v>195</v>
      </c>
    </row>
    <row r="47" spans="1:9" ht="12.75" customHeight="1" x14ac:dyDescent="0.25">
      <c r="A47" s="1152" t="s">
        <v>1633</v>
      </c>
      <c r="B47" s="1149">
        <v>675</v>
      </c>
      <c r="C47" s="1150">
        <v>100</v>
      </c>
      <c r="D47" s="1151">
        <v>570</v>
      </c>
      <c r="E47" s="475"/>
      <c r="F47" s="1152" t="s">
        <v>2065</v>
      </c>
      <c r="G47" s="1150">
        <v>0</v>
      </c>
      <c r="H47" s="1150">
        <v>0</v>
      </c>
      <c r="I47" s="1151">
        <v>10</v>
      </c>
    </row>
    <row r="48" spans="1:9" ht="12.75" customHeight="1" x14ac:dyDescent="0.25">
      <c r="A48" s="1153" t="s">
        <v>641</v>
      </c>
      <c r="B48" s="1149">
        <v>210</v>
      </c>
      <c r="C48" s="1150">
        <v>15</v>
      </c>
      <c r="D48" s="1151">
        <v>195</v>
      </c>
      <c r="E48" s="475"/>
      <c r="F48" s="1152" t="s">
        <v>1649</v>
      </c>
      <c r="G48" s="1150">
        <v>205</v>
      </c>
      <c r="H48" s="1150">
        <v>90</v>
      </c>
      <c r="I48" s="1151">
        <v>115</v>
      </c>
    </row>
    <row r="49" spans="1:9" ht="12.75" customHeight="1" x14ac:dyDescent="0.25">
      <c r="A49" s="1153" t="s">
        <v>1634</v>
      </c>
      <c r="B49" s="1149">
        <v>95</v>
      </c>
      <c r="C49" s="1150">
        <v>10</v>
      </c>
      <c r="D49" s="1151">
        <v>85</v>
      </c>
      <c r="E49" s="475"/>
      <c r="F49" s="476"/>
      <c r="I49" s="371"/>
    </row>
    <row r="50" spans="1:9" ht="12.75" customHeight="1" x14ac:dyDescent="0.25">
      <c r="A50" s="1153" t="s">
        <v>1635</v>
      </c>
      <c r="B50" s="1149">
        <v>415</v>
      </c>
      <c r="C50" s="1150">
        <v>40</v>
      </c>
      <c r="D50" s="1151">
        <v>370</v>
      </c>
      <c r="E50" s="475"/>
      <c r="F50" s="1144" t="s">
        <v>1650</v>
      </c>
      <c r="G50" s="1145">
        <v>325</v>
      </c>
      <c r="H50" s="1146">
        <v>125</v>
      </c>
      <c r="I50" s="1147">
        <v>205</v>
      </c>
    </row>
    <row r="51" spans="1:9" ht="12.75" customHeight="1" x14ac:dyDescent="0.25">
      <c r="A51" s="1153" t="s">
        <v>1636</v>
      </c>
      <c r="B51" s="1149">
        <v>455</v>
      </c>
      <c r="C51" s="1150">
        <v>25</v>
      </c>
      <c r="D51" s="1151">
        <v>435</v>
      </c>
      <c r="E51" s="475"/>
      <c r="F51" s="1152" t="s">
        <v>2066</v>
      </c>
      <c r="G51" s="1156">
        <v>30</v>
      </c>
      <c r="H51" s="1157">
        <v>20</v>
      </c>
      <c r="I51" s="1158">
        <v>10</v>
      </c>
    </row>
    <row r="52" spans="1:9" ht="12.75" customHeight="1" x14ac:dyDescent="0.25">
      <c r="A52" s="1153" t="s">
        <v>1637</v>
      </c>
      <c r="B52" s="1149">
        <v>170</v>
      </c>
      <c r="C52" s="1150">
        <v>0</v>
      </c>
      <c r="D52" s="1151">
        <v>170</v>
      </c>
      <c r="E52" s="475"/>
      <c r="F52" s="1152" t="s">
        <v>1651</v>
      </c>
      <c r="G52" s="1149">
        <v>10</v>
      </c>
      <c r="H52" s="1150">
        <v>0</v>
      </c>
      <c r="I52" s="1151">
        <v>10</v>
      </c>
    </row>
    <row r="53" spans="1:9" ht="12.75" customHeight="1" x14ac:dyDescent="0.25">
      <c r="A53" s="476"/>
      <c r="B53" s="137"/>
      <c r="C53" s="137"/>
      <c r="D53" s="371"/>
      <c r="E53" s="475"/>
      <c r="F53" s="1159" t="s">
        <v>2067</v>
      </c>
      <c r="G53" s="1149">
        <v>15</v>
      </c>
      <c r="H53" s="1150">
        <v>0</v>
      </c>
      <c r="I53" s="1151">
        <v>0</v>
      </c>
    </row>
    <row r="54" spans="1:9" ht="12.75" customHeight="1" x14ac:dyDescent="0.25">
      <c r="A54" s="476"/>
      <c r="B54" s="137"/>
      <c r="C54" s="137"/>
      <c r="D54" s="371"/>
      <c r="E54" s="475"/>
      <c r="F54" s="1153" t="s">
        <v>1652</v>
      </c>
      <c r="G54" s="1156">
        <v>25</v>
      </c>
      <c r="H54" s="1150">
        <v>0</v>
      </c>
      <c r="I54" s="1158">
        <v>20</v>
      </c>
    </row>
    <row r="55" spans="1:9" ht="12.75" customHeight="1" x14ac:dyDescent="0.25">
      <c r="A55" s="476"/>
      <c r="B55" s="137"/>
      <c r="C55" s="137"/>
      <c r="D55" s="371"/>
      <c r="E55" s="367"/>
      <c r="F55" s="1159" t="s">
        <v>2068</v>
      </c>
      <c r="G55" s="1160">
        <v>30</v>
      </c>
      <c r="H55" s="1161">
        <v>20</v>
      </c>
      <c r="I55" s="1162">
        <v>15</v>
      </c>
    </row>
    <row r="56" spans="1:9" ht="12.75" customHeight="1" x14ac:dyDescent="0.25">
      <c r="A56" s="476"/>
      <c r="B56" s="137"/>
      <c r="C56" s="137"/>
      <c r="D56" s="371"/>
      <c r="E56" s="467"/>
      <c r="F56" s="1153" t="s">
        <v>1653</v>
      </c>
      <c r="G56" s="1156">
        <v>155</v>
      </c>
      <c r="H56" s="1150">
        <v>50</v>
      </c>
      <c r="I56" s="1158">
        <v>105</v>
      </c>
    </row>
    <row r="57" spans="1:9" ht="12.75" customHeight="1" x14ac:dyDescent="0.25">
      <c r="A57" s="476"/>
      <c r="B57" s="137"/>
      <c r="C57" s="137"/>
      <c r="D57" s="371"/>
      <c r="E57" s="467"/>
      <c r="F57" s="1153" t="s">
        <v>2069</v>
      </c>
      <c r="G57" s="1156">
        <v>15</v>
      </c>
      <c r="H57" s="1150">
        <v>10</v>
      </c>
      <c r="I57" s="1158">
        <v>10</v>
      </c>
    </row>
    <row r="58" spans="1:9" ht="12.75" customHeight="1" x14ac:dyDescent="0.25">
      <c r="A58" s="476"/>
      <c r="B58" s="137"/>
      <c r="C58" s="137"/>
      <c r="D58" s="371"/>
      <c r="E58" s="467"/>
      <c r="F58" s="1159" t="s">
        <v>2070</v>
      </c>
      <c r="G58" s="1156">
        <v>30</v>
      </c>
      <c r="H58" s="1150">
        <v>0</v>
      </c>
      <c r="I58" s="1158">
        <v>25</v>
      </c>
    </row>
    <row r="59" spans="1:9" ht="12.75" customHeight="1" x14ac:dyDescent="0.25">
      <c r="A59" s="476"/>
      <c r="B59" s="137"/>
      <c r="C59" s="137"/>
      <c r="D59" s="371"/>
      <c r="E59" s="475"/>
      <c r="F59" s="1153" t="s">
        <v>2071</v>
      </c>
      <c r="G59" s="1156">
        <v>30</v>
      </c>
      <c r="H59" s="1150">
        <v>10</v>
      </c>
      <c r="I59" s="1158">
        <v>15</v>
      </c>
    </row>
    <row r="60" spans="1:9" ht="12.75" customHeight="1" x14ac:dyDescent="0.25">
      <c r="A60" s="762"/>
      <c r="B60" s="748"/>
      <c r="C60" s="748"/>
      <c r="D60" s="749"/>
      <c r="E60" s="475"/>
      <c r="F60" s="1163" t="s">
        <v>2072</v>
      </c>
      <c r="G60" s="1164">
        <v>15</v>
      </c>
      <c r="H60" s="1165">
        <v>0</v>
      </c>
      <c r="I60" s="1166">
        <v>10</v>
      </c>
    </row>
    <row r="62" spans="1:9" x14ac:dyDescent="0.25">
      <c r="A62" s="369" t="s">
        <v>1203</v>
      </c>
    </row>
    <row r="63" spans="1:9" x14ac:dyDescent="0.25">
      <c r="A63" s="1138" t="s">
        <v>1204</v>
      </c>
    </row>
    <row r="64" spans="1:9" ht="13.8" x14ac:dyDescent="0.25">
      <c r="A64" s="1137"/>
    </row>
    <row r="65" spans="1:3" ht="13.8" x14ac:dyDescent="0.25">
      <c r="A65" s="1130" t="s">
        <v>2121</v>
      </c>
    </row>
    <row r="68" spans="1:3" ht="13.8" x14ac:dyDescent="0.25">
      <c r="B68" s="1130"/>
      <c r="C68" s="1130"/>
    </row>
  </sheetData>
  <customSheetViews>
    <customSheetView guid="{F67F5823-51D5-4D47-B100-5B47C1E6BCB9}" showPageBreaks="1" fitToPage="1" printArea="1">
      <selection sqref="A1:I1"/>
      <pageMargins left="0.75" right="0.75" top="1" bottom="1" header="0.5" footer="0.5"/>
      <printOptions horizontalCentered="1"/>
      <pageSetup scale="56" firstPageNumber="33" orientation="portrait" r:id="rId1"/>
      <headerFooter alignWithMargins="0">
        <oddFooter>&amp;C&amp;P</oddFooter>
      </headerFooter>
    </customSheetView>
    <customSheetView guid="{9014CDA8-C3FC-41E6-A045-DAEFC55B82B1}" showPageBreaks="1" fitToPage="1" printArea="1">
      <selection activeCell="A21" sqref="A21"/>
      <pageMargins left="0.75" right="0.75" top="1" bottom="1" header="0.5" footer="0.5"/>
      <printOptions horizontalCentered="1"/>
      <pageSetup scale="58" firstPageNumber="33" orientation="portrait" r:id="rId2"/>
      <headerFooter alignWithMargins="0">
        <oddFooter>&amp;C&amp;P</oddFooter>
      </headerFooter>
    </customSheetView>
  </customSheetViews>
  <mergeCells count="5">
    <mergeCell ref="A1:I1"/>
    <mergeCell ref="A3:I3"/>
    <mergeCell ref="A4:I4"/>
    <mergeCell ref="G6:I6"/>
    <mergeCell ref="B6:D6"/>
  </mergeCells>
  <phoneticPr fontId="0" type="noConversion"/>
  <hyperlinks>
    <hyperlink ref="A65" r:id="rId3"/>
  </hyperlinks>
  <printOptions horizontalCentered="1"/>
  <pageMargins left="0.74803149606299202" right="0.74803149606299202" top="0.98425196850393704" bottom="0.98425196850393704" header="0.511811023622047" footer="0.511811023622047"/>
  <pageSetup scale="67" firstPageNumber="27" orientation="portrait" useFirstPageNumber="1" r:id="rId4"/>
  <headerFooter alignWithMargins="0"/>
  <rowBreaks count="1" manualBreakCount="1">
    <brk id="65" max="8" man="1"/>
  </rowBreaks>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J73"/>
  <sheetViews>
    <sheetView zoomScaleNormal="100" workbookViewId="0">
      <selection sqref="A1:I1"/>
    </sheetView>
  </sheetViews>
  <sheetFormatPr defaultColWidth="9.109375" defaultRowHeight="13.2" x14ac:dyDescent="0.25"/>
  <cols>
    <col min="1" max="1" width="40.44140625" style="1138" bestFit="1" customWidth="1"/>
    <col min="2" max="3" width="9.6640625" style="82" customWidth="1"/>
    <col min="4" max="4" width="10.44140625" style="82" bestFit="1" customWidth="1"/>
    <col min="5" max="5" width="1.33203125" style="82" customWidth="1"/>
    <col min="6" max="6" width="33.6640625" style="1138" customWidth="1"/>
    <col min="7" max="9" width="9.6640625" style="82" customWidth="1"/>
    <col min="10" max="16384" width="9.109375" style="82"/>
  </cols>
  <sheetData>
    <row r="1" spans="1:10" ht="17.399999999999999" x14ac:dyDescent="0.3">
      <c r="A1" s="1436" t="s">
        <v>2125</v>
      </c>
      <c r="B1" s="1436"/>
      <c r="C1" s="1436"/>
      <c r="D1" s="1436"/>
      <c r="E1" s="1436"/>
      <c r="F1" s="1436"/>
      <c r="G1" s="1436"/>
      <c r="H1" s="1436"/>
      <c r="I1" s="1436"/>
      <c r="J1" s="1342"/>
    </row>
    <row r="2" spans="1:10" ht="12.75" customHeight="1" x14ac:dyDescent="0.3">
      <c r="A2" s="49"/>
      <c r="B2" s="1129"/>
      <c r="C2" s="1129"/>
      <c r="D2" s="1129"/>
      <c r="E2" s="1129"/>
      <c r="F2" s="49"/>
      <c r="G2" s="1129"/>
      <c r="H2" s="1129"/>
      <c r="I2" s="1129"/>
    </row>
    <row r="3" spans="1:10" ht="17.399999999999999" x14ac:dyDescent="0.3">
      <c r="A3" s="1437" t="s">
        <v>2047</v>
      </c>
      <c r="B3" s="1437"/>
      <c r="C3" s="1437"/>
      <c r="D3" s="1437"/>
      <c r="E3" s="1437"/>
      <c r="F3" s="1437"/>
      <c r="G3" s="1437"/>
      <c r="H3" s="1437"/>
      <c r="I3" s="1437"/>
    </row>
    <row r="4" spans="1:10" ht="17.399999999999999" x14ac:dyDescent="0.3">
      <c r="A4" s="1437" t="s">
        <v>444</v>
      </c>
      <c r="B4" s="1437"/>
      <c r="C4" s="1437"/>
      <c r="D4" s="1437"/>
      <c r="E4" s="1437"/>
      <c r="F4" s="1437"/>
      <c r="G4" s="1437"/>
      <c r="H4" s="1437"/>
      <c r="I4" s="1437"/>
    </row>
    <row r="5" spans="1:10" ht="12.75" customHeight="1" x14ac:dyDescent="0.3">
      <c r="A5" s="356" t="s">
        <v>1180</v>
      </c>
      <c r="B5" s="357"/>
      <c r="C5" s="357"/>
      <c r="D5" s="357"/>
      <c r="E5" s="1129"/>
      <c r="F5" s="356"/>
      <c r="G5" s="357"/>
      <c r="H5" s="357"/>
      <c r="I5" s="357"/>
    </row>
    <row r="6" spans="1:10" s="280" customFormat="1" ht="15.75" customHeight="1" x14ac:dyDescent="0.3">
      <c r="A6" s="755"/>
      <c r="B6" s="1449" t="s">
        <v>833</v>
      </c>
      <c r="C6" s="1450"/>
      <c r="D6" s="1451"/>
      <c r="E6" s="1136"/>
      <c r="F6" s="359"/>
      <c r="G6" s="1449" t="s">
        <v>833</v>
      </c>
      <c r="H6" s="1450"/>
      <c r="I6" s="1451"/>
    </row>
    <row r="7" spans="1:10" s="137" customFormat="1" ht="15.75" customHeight="1" x14ac:dyDescent="0.3">
      <c r="A7" s="756" t="s">
        <v>834</v>
      </c>
      <c r="B7" s="1133" t="s">
        <v>373</v>
      </c>
      <c r="C7" s="1131" t="s">
        <v>757</v>
      </c>
      <c r="D7" s="1134" t="s">
        <v>835</v>
      </c>
      <c r="E7" s="1136"/>
      <c r="F7" s="59" t="s">
        <v>834</v>
      </c>
      <c r="G7" s="1133" t="s">
        <v>373</v>
      </c>
      <c r="H7" s="1131" t="s">
        <v>757</v>
      </c>
      <c r="I7" s="1134" t="s">
        <v>835</v>
      </c>
    </row>
    <row r="8" spans="1:10" s="1131" customFormat="1" ht="4.5" customHeight="1" thickBot="1" x14ac:dyDescent="0.35">
      <c r="A8" s="757"/>
      <c r="B8" s="361"/>
      <c r="C8" s="362"/>
      <c r="D8" s="363"/>
      <c r="E8" s="364"/>
      <c r="F8" s="365"/>
      <c r="G8" s="366"/>
      <c r="H8" s="362"/>
      <c r="I8" s="363"/>
    </row>
    <row r="9" spans="1:10" s="137" customFormat="1" ht="4.5" customHeight="1" x14ac:dyDescent="0.25">
      <c r="A9" s="476"/>
      <c r="B9" s="367"/>
      <c r="C9" s="200"/>
      <c r="D9" s="368"/>
      <c r="E9" s="364"/>
      <c r="F9" s="369"/>
      <c r="G9" s="370"/>
      <c r="I9" s="371"/>
    </row>
    <row r="10" spans="1:10" s="91" customFormat="1" ht="12.75" customHeight="1" x14ac:dyDescent="0.25">
      <c r="A10" s="1143" t="s">
        <v>2073</v>
      </c>
      <c r="B10" s="1140">
        <v>420</v>
      </c>
      <c r="C10" s="1141">
        <v>210</v>
      </c>
      <c r="D10" s="1142">
        <v>210</v>
      </c>
      <c r="E10" s="1135"/>
      <c r="F10" s="1143" t="s">
        <v>1669</v>
      </c>
      <c r="G10" s="1140">
        <v>6485</v>
      </c>
      <c r="H10" s="1141">
        <v>4770</v>
      </c>
      <c r="I10" s="1142">
        <v>1715</v>
      </c>
    </row>
    <row r="11" spans="1:10" s="137" customFormat="1" ht="12.75" customHeight="1" x14ac:dyDescent="0.3">
      <c r="A11" s="760" t="s">
        <v>1654</v>
      </c>
      <c r="B11" s="744">
        <v>15</v>
      </c>
      <c r="C11" s="745">
        <v>0</v>
      </c>
      <c r="D11" s="746">
        <v>15</v>
      </c>
      <c r="E11" s="1135"/>
      <c r="F11" s="752" t="s">
        <v>1680</v>
      </c>
      <c r="G11" s="744"/>
      <c r="H11" s="745"/>
      <c r="I11" s="746"/>
    </row>
    <row r="12" spans="1:10" s="137" customFormat="1" ht="12.75" customHeight="1" x14ac:dyDescent="0.3">
      <c r="A12" s="760" t="s">
        <v>2074</v>
      </c>
      <c r="B12" s="744">
        <v>15</v>
      </c>
      <c r="C12" s="745">
        <v>0</v>
      </c>
      <c r="D12" s="746">
        <v>15</v>
      </c>
      <c r="E12" s="1135"/>
      <c r="F12" s="752" t="s">
        <v>1681</v>
      </c>
      <c r="G12" s="744">
        <v>1625</v>
      </c>
      <c r="H12" s="745">
        <v>815</v>
      </c>
      <c r="I12" s="746">
        <v>810</v>
      </c>
    </row>
    <row r="13" spans="1:10" s="137" customFormat="1" ht="12.75" customHeight="1" x14ac:dyDescent="0.3">
      <c r="A13" s="760" t="s">
        <v>1655</v>
      </c>
      <c r="B13" s="744">
        <v>50</v>
      </c>
      <c r="C13" s="745">
        <v>40</v>
      </c>
      <c r="D13" s="746">
        <v>10</v>
      </c>
      <c r="E13" s="1135"/>
      <c r="F13" s="1154" t="s">
        <v>505</v>
      </c>
      <c r="G13" s="1149">
        <v>0</v>
      </c>
      <c r="H13" s="1150">
        <v>0</v>
      </c>
      <c r="I13" s="1151">
        <v>10</v>
      </c>
    </row>
    <row r="14" spans="1:10" s="137" customFormat="1" ht="12.75" customHeight="1" x14ac:dyDescent="0.3">
      <c r="A14" s="760" t="s">
        <v>1656</v>
      </c>
      <c r="B14" s="744">
        <v>25</v>
      </c>
      <c r="C14" s="745">
        <v>0</v>
      </c>
      <c r="D14" s="746">
        <v>25</v>
      </c>
      <c r="E14" s="373"/>
      <c r="F14" s="1154" t="s">
        <v>1670</v>
      </c>
      <c r="G14" s="1149">
        <v>155</v>
      </c>
      <c r="H14" s="1150">
        <v>110</v>
      </c>
      <c r="I14" s="1151">
        <v>40</v>
      </c>
    </row>
    <row r="15" spans="1:10" s="137" customFormat="1" ht="12.75" customHeight="1" x14ac:dyDescent="0.3">
      <c r="A15" s="760" t="s">
        <v>2075</v>
      </c>
      <c r="B15" s="744">
        <v>85</v>
      </c>
      <c r="C15" s="745">
        <v>65</v>
      </c>
      <c r="D15" s="746">
        <v>15</v>
      </c>
      <c r="E15" s="373"/>
      <c r="F15" s="1154" t="s">
        <v>2097</v>
      </c>
      <c r="G15" s="1149">
        <v>30</v>
      </c>
      <c r="H15" s="1150">
        <v>10</v>
      </c>
      <c r="I15" s="1151">
        <v>25</v>
      </c>
    </row>
    <row r="16" spans="1:10" s="137" customFormat="1" ht="12.75" customHeight="1" x14ac:dyDescent="0.3">
      <c r="A16" s="760" t="s">
        <v>2076</v>
      </c>
      <c r="B16" s="744">
        <v>10</v>
      </c>
      <c r="C16" s="745">
        <v>0</v>
      </c>
      <c r="D16" s="746">
        <v>10</v>
      </c>
      <c r="E16" s="373"/>
      <c r="F16" s="1154" t="s">
        <v>2098</v>
      </c>
      <c r="G16" s="1149">
        <v>10</v>
      </c>
      <c r="H16" s="1150">
        <v>0</v>
      </c>
      <c r="I16" s="1151">
        <v>0</v>
      </c>
    </row>
    <row r="17" spans="1:9" s="137" customFormat="1" ht="12.75" customHeight="1" x14ac:dyDescent="0.3">
      <c r="A17" s="760" t="s">
        <v>2077</v>
      </c>
      <c r="B17" s="744">
        <v>45</v>
      </c>
      <c r="C17" s="745">
        <v>35</v>
      </c>
      <c r="D17" s="746">
        <v>10</v>
      </c>
      <c r="E17" s="373"/>
      <c r="F17" s="1154" t="s">
        <v>2099</v>
      </c>
      <c r="G17" s="1149">
        <v>15</v>
      </c>
      <c r="H17" s="1150">
        <v>0</v>
      </c>
      <c r="I17" s="1151">
        <v>10</v>
      </c>
    </row>
    <row r="18" spans="1:9" s="137" customFormat="1" ht="12.75" customHeight="1" x14ac:dyDescent="0.3">
      <c r="A18" s="760" t="s">
        <v>2078</v>
      </c>
      <c r="B18" s="744">
        <v>10</v>
      </c>
      <c r="C18" s="745">
        <v>0</v>
      </c>
      <c r="D18" s="746">
        <v>10</v>
      </c>
      <c r="E18" s="373"/>
      <c r="F18" s="1154" t="s">
        <v>2100</v>
      </c>
      <c r="G18" s="1149">
        <v>15</v>
      </c>
      <c r="H18" s="1150">
        <v>0</v>
      </c>
      <c r="I18" s="1151">
        <v>15</v>
      </c>
    </row>
    <row r="19" spans="1:9" s="137" customFormat="1" ht="12.75" customHeight="1" x14ac:dyDescent="0.3">
      <c r="A19" s="760" t="s">
        <v>2079</v>
      </c>
      <c r="B19" s="744">
        <v>10</v>
      </c>
      <c r="C19" s="745">
        <v>0</v>
      </c>
      <c r="D19" s="746">
        <v>0</v>
      </c>
      <c r="E19" s="373"/>
      <c r="F19" s="1154" t="s">
        <v>1219</v>
      </c>
      <c r="G19" s="1149">
        <v>295</v>
      </c>
      <c r="H19" s="1150">
        <v>210</v>
      </c>
      <c r="I19" s="1151">
        <v>80</v>
      </c>
    </row>
    <row r="20" spans="1:9" s="137" customFormat="1" ht="12.75" customHeight="1" x14ac:dyDescent="0.3">
      <c r="A20" s="760" t="s">
        <v>2080</v>
      </c>
      <c r="B20" s="744">
        <v>40</v>
      </c>
      <c r="C20" s="745">
        <v>20</v>
      </c>
      <c r="D20" s="746">
        <v>20</v>
      </c>
      <c r="E20" s="1135"/>
      <c r="F20" s="1154" t="s">
        <v>504</v>
      </c>
      <c r="G20" s="1149">
        <v>20</v>
      </c>
      <c r="H20" s="1150">
        <v>10</v>
      </c>
      <c r="I20" s="1151">
        <v>10</v>
      </c>
    </row>
    <row r="21" spans="1:9" s="137" customFormat="1" ht="12.75" customHeight="1" x14ac:dyDescent="0.3">
      <c r="A21" s="760" t="s">
        <v>1657</v>
      </c>
      <c r="B21" s="744">
        <v>95</v>
      </c>
      <c r="C21" s="745">
        <v>30</v>
      </c>
      <c r="D21" s="746">
        <v>65</v>
      </c>
      <c r="E21" s="1135"/>
      <c r="F21" s="1154" t="s">
        <v>2101</v>
      </c>
      <c r="G21" s="1149">
        <v>55</v>
      </c>
      <c r="H21" s="1150">
        <v>0</v>
      </c>
      <c r="I21" s="1151">
        <v>50</v>
      </c>
    </row>
    <row r="22" spans="1:9" s="137" customFormat="1" ht="12.75" customHeight="1" x14ac:dyDescent="0.3">
      <c r="A22" s="760" t="s">
        <v>2081</v>
      </c>
      <c r="B22" s="744">
        <v>20</v>
      </c>
      <c r="C22" s="745">
        <v>10</v>
      </c>
      <c r="D22" s="746">
        <v>10</v>
      </c>
      <c r="E22" s="373"/>
      <c r="F22" s="1154" t="s">
        <v>822</v>
      </c>
      <c r="G22" s="1149">
        <v>715</v>
      </c>
      <c r="H22" s="1150">
        <v>205</v>
      </c>
      <c r="I22" s="1151">
        <v>510</v>
      </c>
    </row>
    <row r="23" spans="1:9" s="137" customFormat="1" ht="12.75" customHeight="1" x14ac:dyDescent="0.25">
      <c r="A23" s="376"/>
      <c r="B23" s="373"/>
      <c r="C23" s="374"/>
      <c r="D23" s="375"/>
      <c r="E23" s="373"/>
      <c r="F23" s="1154" t="s">
        <v>2102</v>
      </c>
      <c r="G23" s="1149">
        <v>65</v>
      </c>
      <c r="H23" s="1150">
        <v>15</v>
      </c>
      <c r="I23" s="1151">
        <v>45</v>
      </c>
    </row>
    <row r="24" spans="1:9" s="137" customFormat="1" ht="12.75" customHeight="1" x14ac:dyDescent="0.25">
      <c r="A24" s="1143" t="s">
        <v>1664</v>
      </c>
      <c r="B24" s="1140">
        <v>980</v>
      </c>
      <c r="C24" s="1141">
        <v>430</v>
      </c>
      <c r="D24" s="1142">
        <v>550</v>
      </c>
      <c r="E24" s="373"/>
      <c r="F24" s="1154" t="s">
        <v>1671</v>
      </c>
      <c r="G24" s="1149">
        <v>0</v>
      </c>
      <c r="H24" s="1150">
        <v>10</v>
      </c>
      <c r="I24" s="1151">
        <v>0</v>
      </c>
    </row>
    <row r="25" spans="1:9" s="137" customFormat="1" ht="12.75" customHeight="1" x14ac:dyDescent="0.3">
      <c r="A25" s="752" t="s">
        <v>1665</v>
      </c>
      <c r="B25" s="744">
        <v>180</v>
      </c>
      <c r="C25" s="745">
        <v>130</v>
      </c>
      <c r="D25" s="746">
        <v>50</v>
      </c>
      <c r="E25" s="1135"/>
      <c r="F25" s="1154" t="s">
        <v>825</v>
      </c>
      <c r="G25" s="1149">
        <v>245</v>
      </c>
      <c r="H25" s="1150">
        <v>210</v>
      </c>
      <c r="I25" s="1151">
        <v>35</v>
      </c>
    </row>
    <row r="26" spans="1:9" s="137" customFormat="1" ht="12.75" customHeight="1" x14ac:dyDescent="0.25">
      <c r="A26" s="759" t="s">
        <v>2082</v>
      </c>
      <c r="B26" s="1149">
        <v>10</v>
      </c>
      <c r="C26" s="1150">
        <v>10</v>
      </c>
      <c r="D26" s="1151">
        <v>0</v>
      </c>
      <c r="E26" s="1135"/>
      <c r="F26" s="1154" t="s">
        <v>2103</v>
      </c>
      <c r="G26" s="1149">
        <v>15</v>
      </c>
      <c r="H26" s="1150">
        <v>0</v>
      </c>
      <c r="I26" s="1151">
        <v>15</v>
      </c>
    </row>
    <row r="27" spans="1:9" s="137" customFormat="1" ht="12.75" customHeight="1" x14ac:dyDescent="0.25">
      <c r="A27" s="759" t="s">
        <v>2083</v>
      </c>
      <c r="B27" s="1149">
        <v>15</v>
      </c>
      <c r="C27" s="1150">
        <v>20</v>
      </c>
      <c r="D27" s="1151">
        <v>0</v>
      </c>
      <c r="E27" s="373"/>
      <c r="F27" s="1154" t="s">
        <v>1672</v>
      </c>
      <c r="G27" s="1149">
        <v>40</v>
      </c>
      <c r="H27" s="1150">
        <v>25</v>
      </c>
      <c r="I27" s="1151">
        <v>15</v>
      </c>
    </row>
    <row r="28" spans="1:9" s="137" customFormat="1" ht="12.75" customHeight="1" x14ac:dyDescent="0.25">
      <c r="A28" s="759" t="s">
        <v>2084</v>
      </c>
      <c r="B28" s="1149">
        <v>10</v>
      </c>
      <c r="C28" s="1150">
        <v>0</v>
      </c>
      <c r="D28" s="1151">
        <v>10</v>
      </c>
      <c r="E28" s="373"/>
      <c r="F28" s="1154" t="s">
        <v>2104</v>
      </c>
      <c r="G28" s="1149"/>
      <c r="H28" s="1150"/>
      <c r="I28" s="1151"/>
    </row>
    <row r="29" spans="1:9" s="137" customFormat="1" ht="12.75" customHeight="1" x14ac:dyDescent="0.25">
      <c r="A29" s="759" t="s">
        <v>1660</v>
      </c>
      <c r="B29" s="1149">
        <v>130</v>
      </c>
      <c r="C29" s="1150">
        <v>90</v>
      </c>
      <c r="D29" s="1151">
        <v>40</v>
      </c>
      <c r="E29" s="373"/>
      <c r="F29" s="1154" t="s">
        <v>2105</v>
      </c>
      <c r="G29" s="1149">
        <v>30</v>
      </c>
      <c r="H29" s="1150">
        <v>10</v>
      </c>
      <c r="I29" s="1151">
        <v>15</v>
      </c>
    </row>
    <row r="30" spans="1:9" s="137" customFormat="1" ht="12.75" customHeight="1" x14ac:dyDescent="0.3">
      <c r="A30" s="759" t="s">
        <v>2085</v>
      </c>
      <c r="B30" s="1149">
        <v>20</v>
      </c>
      <c r="C30" s="1150">
        <v>15</v>
      </c>
      <c r="D30" s="1151">
        <v>0</v>
      </c>
      <c r="E30" s="373"/>
      <c r="F30" s="752" t="s">
        <v>1682</v>
      </c>
      <c r="G30" s="744">
        <v>975</v>
      </c>
      <c r="H30" s="745">
        <v>700</v>
      </c>
      <c r="I30" s="746">
        <v>275</v>
      </c>
    </row>
    <row r="31" spans="1:9" s="137" customFormat="1" ht="12.75" customHeight="1" x14ac:dyDescent="0.25">
      <c r="A31" s="759" t="s">
        <v>2086</v>
      </c>
      <c r="B31" s="1149">
        <v>10</v>
      </c>
      <c r="C31" s="1150">
        <v>0</v>
      </c>
      <c r="D31" s="1151">
        <v>10</v>
      </c>
      <c r="E31" s="1135"/>
      <c r="F31" s="1154" t="s">
        <v>1673</v>
      </c>
      <c r="G31" s="1149">
        <v>10</v>
      </c>
      <c r="H31" s="1150">
        <v>10</v>
      </c>
      <c r="I31" s="1151">
        <v>0</v>
      </c>
    </row>
    <row r="32" spans="1:9" s="137" customFormat="1" ht="12.75" customHeight="1" x14ac:dyDescent="0.3">
      <c r="A32" s="752" t="s">
        <v>1666</v>
      </c>
      <c r="B32" s="744">
        <v>205</v>
      </c>
      <c r="C32" s="745">
        <v>140</v>
      </c>
      <c r="D32" s="746">
        <v>60</v>
      </c>
      <c r="E32" s="1135"/>
      <c r="F32" s="1154" t="s">
        <v>2106</v>
      </c>
      <c r="G32" s="1149">
        <v>10</v>
      </c>
      <c r="H32" s="1150">
        <v>10</v>
      </c>
      <c r="I32" s="1151">
        <v>0</v>
      </c>
    </row>
    <row r="33" spans="1:9" s="137" customFormat="1" ht="12.75" customHeight="1" x14ac:dyDescent="0.25">
      <c r="A33" s="759" t="s">
        <v>2087</v>
      </c>
      <c r="B33" s="1149">
        <v>115</v>
      </c>
      <c r="C33" s="1150">
        <v>75</v>
      </c>
      <c r="D33" s="1151">
        <v>50</v>
      </c>
      <c r="E33" s="475"/>
      <c r="F33" s="1154" t="s">
        <v>2107</v>
      </c>
      <c r="G33" s="1149">
        <v>135</v>
      </c>
      <c r="H33" s="1150">
        <v>65</v>
      </c>
      <c r="I33" s="1151">
        <v>70</v>
      </c>
    </row>
    <row r="34" spans="1:9" s="137" customFormat="1" ht="12.75" customHeight="1" x14ac:dyDescent="0.25">
      <c r="A34" s="759" t="s">
        <v>2088</v>
      </c>
      <c r="B34" s="1149">
        <v>40</v>
      </c>
      <c r="C34" s="1150">
        <v>35</v>
      </c>
      <c r="D34" s="1151">
        <v>0</v>
      </c>
      <c r="E34" s="373"/>
      <c r="F34" s="1154" t="s">
        <v>1028</v>
      </c>
      <c r="G34" s="1149">
        <v>615</v>
      </c>
      <c r="H34" s="1150">
        <v>425</v>
      </c>
      <c r="I34" s="1151">
        <v>185</v>
      </c>
    </row>
    <row r="35" spans="1:9" s="137" customFormat="1" ht="12.75" customHeight="1" x14ac:dyDescent="0.25">
      <c r="A35" s="759" t="s">
        <v>2089</v>
      </c>
      <c r="B35" s="1149">
        <v>35</v>
      </c>
      <c r="C35" s="1150">
        <v>25</v>
      </c>
      <c r="D35" s="1151">
        <v>15</v>
      </c>
      <c r="E35" s="373"/>
      <c r="F35" s="1154" t="s">
        <v>1674</v>
      </c>
      <c r="G35" s="1149">
        <v>185</v>
      </c>
      <c r="H35" s="1150">
        <v>110</v>
      </c>
      <c r="I35" s="1151">
        <v>80</v>
      </c>
    </row>
    <row r="36" spans="1:9" s="137" customFormat="1" ht="12.75" customHeight="1" x14ac:dyDescent="0.25">
      <c r="A36" s="759" t="s">
        <v>2090</v>
      </c>
      <c r="B36" s="1149">
        <v>10</v>
      </c>
      <c r="C36" s="1150">
        <v>10</v>
      </c>
      <c r="D36" s="1151">
        <v>10</v>
      </c>
      <c r="E36" s="373"/>
      <c r="F36" s="1154" t="s">
        <v>1675</v>
      </c>
      <c r="G36" s="1149">
        <v>75</v>
      </c>
      <c r="H36" s="1150">
        <v>30</v>
      </c>
      <c r="I36" s="1151">
        <v>45</v>
      </c>
    </row>
    <row r="37" spans="1:9" ht="12.75" customHeight="1" x14ac:dyDescent="0.3">
      <c r="A37" s="752" t="s">
        <v>1667</v>
      </c>
      <c r="B37" s="744">
        <v>115</v>
      </c>
      <c r="C37" s="745">
        <v>45</v>
      </c>
      <c r="D37" s="746">
        <v>70</v>
      </c>
      <c r="E37" s="475"/>
      <c r="F37" s="1154" t="s">
        <v>2108</v>
      </c>
      <c r="G37" s="1149">
        <v>15</v>
      </c>
      <c r="H37" s="1150">
        <v>0</v>
      </c>
      <c r="I37" s="1151">
        <v>15</v>
      </c>
    </row>
    <row r="38" spans="1:9" ht="12.75" customHeight="1" x14ac:dyDescent="0.25">
      <c r="A38" s="759" t="s">
        <v>2091</v>
      </c>
      <c r="B38" s="1149">
        <v>10</v>
      </c>
      <c r="C38" s="1150">
        <v>10</v>
      </c>
      <c r="D38" s="1151">
        <v>0</v>
      </c>
      <c r="E38" s="475"/>
      <c r="F38" s="1154" t="s">
        <v>1676</v>
      </c>
      <c r="G38" s="1149">
        <v>10</v>
      </c>
      <c r="H38" s="1150">
        <v>10</v>
      </c>
      <c r="I38" s="1151">
        <v>0</v>
      </c>
    </row>
    <row r="39" spans="1:9" ht="12.75" customHeight="1" x14ac:dyDescent="0.25">
      <c r="A39" s="759" t="s">
        <v>2092</v>
      </c>
      <c r="B39" s="1149">
        <v>10</v>
      </c>
      <c r="C39" s="1150">
        <v>0</v>
      </c>
      <c r="D39" s="1151">
        <v>10</v>
      </c>
      <c r="E39" s="475"/>
      <c r="F39" s="1154" t="s">
        <v>1677</v>
      </c>
      <c r="G39" s="1149">
        <v>50</v>
      </c>
      <c r="H39" s="1150">
        <v>50</v>
      </c>
      <c r="I39" s="1151">
        <v>0</v>
      </c>
    </row>
    <row r="40" spans="1:9" ht="12.75" customHeight="1" x14ac:dyDescent="0.25">
      <c r="A40" s="759" t="s">
        <v>2093</v>
      </c>
      <c r="B40" s="1149">
        <v>10</v>
      </c>
      <c r="C40" s="1150">
        <v>10</v>
      </c>
      <c r="D40" s="1151">
        <v>0</v>
      </c>
      <c r="E40" s="475"/>
      <c r="F40" s="1154" t="s">
        <v>2120</v>
      </c>
      <c r="G40" s="1149">
        <v>0</v>
      </c>
      <c r="H40" s="1150">
        <v>0</v>
      </c>
      <c r="I40" s="1151">
        <v>10</v>
      </c>
    </row>
    <row r="41" spans="1:9" ht="12.75" customHeight="1" x14ac:dyDescent="0.3">
      <c r="A41" s="759" t="s">
        <v>2094</v>
      </c>
      <c r="B41" s="1149">
        <v>20</v>
      </c>
      <c r="C41" s="1150">
        <v>20</v>
      </c>
      <c r="D41" s="1151">
        <v>0</v>
      </c>
      <c r="E41" s="367"/>
      <c r="F41" s="752" t="s">
        <v>1683</v>
      </c>
      <c r="G41" s="744">
        <v>3920</v>
      </c>
      <c r="H41" s="745">
        <v>3255</v>
      </c>
      <c r="I41" s="746">
        <v>660</v>
      </c>
    </row>
    <row r="42" spans="1:9" ht="12.75" customHeight="1" x14ac:dyDescent="0.25">
      <c r="A42" s="759" t="s">
        <v>1661</v>
      </c>
      <c r="B42" s="1149">
        <v>45</v>
      </c>
      <c r="C42" s="1150">
        <v>10</v>
      </c>
      <c r="D42" s="1151">
        <v>35</v>
      </c>
      <c r="E42" s="467"/>
      <c r="F42" s="1154" t="s">
        <v>2119</v>
      </c>
      <c r="G42" s="1149">
        <v>0</v>
      </c>
      <c r="H42" s="1150">
        <v>10</v>
      </c>
      <c r="I42" s="1151">
        <v>0</v>
      </c>
    </row>
    <row r="43" spans="1:9" ht="12.75" customHeight="1" x14ac:dyDescent="0.25">
      <c r="A43" s="759" t="s">
        <v>2095</v>
      </c>
      <c r="B43" s="1149">
        <v>20</v>
      </c>
      <c r="C43" s="1150">
        <v>0</v>
      </c>
      <c r="D43" s="1151">
        <v>20</v>
      </c>
      <c r="E43" s="467"/>
      <c r="F43" s="1154" t="s">
        <v>2109</v>
      </c>
      <c r="G43" s="1149">
        <v>10</v>
      </c>
      <c r="H43" s="1150">
        <v>15</v>
      </c>
      <c r="I43" s="1151">
        <v>0</v>
      </c>
    </row>
    <row r="44" spans="1:9" ht="12.75" customHeight="1" x14ac:dyDescent="0.25">
      <c r="A44" s="759" t="s">
        <v>2096</v>
      </c>
      <c r="B44" s="1149">
        <v>10</v>
      </c>
      <c r="C44" s="1150">
        <v>0</v>
      </c>
      <c r="D44" s="1151">
        <v>10</v>
      </c>
      <c r="E44" s="467"/>
      <c r="F44" s="1154" t="s">
        <v>823</v>
      </c>
      <c r="G44" s="1149">
        <v>2735</v>
      </c>
      <c r="H44" s="1150">
        <v>2385</v>
      </c>
      <c r="I44" s="1151">
        <v>355</v>
      </c>
    </row>
    <row r="45" spans="1:9" ht="12.75" customHeight="1" x14ac:dyDescent="0.3">
      <c r="A45" s="752" t="s">
        <v>1668</v>
      </c>
      <c r="B45" s="744">
        <v>515</v>
      </c>
      <c r="C45" s="745">
        <v>110</v>
      </c>
      <c r="D45" s="746">
        <v>400</v>
      </c>
      <c r="E45" s="475"/>
      <c r="F45" s="1154" t="s">
        <v>824</v>
      </c>
      <c r="G45" s="1149">
        <v>730</v>
      </c>
      <c r="H45" s="1150">
        <v>530</v>
      </c>
      <c r="I45" s="1151">
        <v>200</v>
      </c>
    </row>
    <row r="46" spans="1:9" ht="12.75" customHeight="1" x14ac:dyDescent="0.25">
      <c r="A46" s="1154" t="s">
        <v>1662</v>
      </c>
      <c r="B46" s="1149">
        <v>40</v>
      </c>
      <c r="C46" s="1150">
        <v>0</v>
      </c>
      <c r="D46" s="1151">
        <v>40</v>
      </c>
      <c r="E46" s="475"/>
      <c r="F46" s="1154" t="s">
        <v>2110</v>
      </c>
      <c r="G46" s="1149">
        <v>25</v>
      </c>
      <c r="H46" s="1150">
        <v>0</v>
      </c>
      <c r="I46" s="1151">
        <v>25</v>
      </c>
    </row>
    <row r="47" spans="1:9" ht="12.75" customHeight="1" x14ac:dyDescent="0.25">
      <c r="A47" s="1154" t="s">
        <v>1663</v>
      </c>
      <c r="B47" s="1149">
        <v>475</v>
      </c>
      <c r="C47" s="1150">
        <v>110</v>
      </c>
      <c r="D47" s="1151">
        <v>365</v>
      </c>
      <c r="E47" s="475"/>
      <c r="F47" s="1154" t="s">
        <v>182</v>
      </c>
      <c r="G47" s="1149">
        <v>110</v>
      </c>
      <c r="H47" s="1150">
        <v>55</v>
      </c>
      <c r="I47" s="1151">
        <v>60</v>
      </c>
    </row>
    <row r="48" spans="1:9" ht="12.75" customHeight="1" x14ac:dyDescent="0.3">
      <c r="A48" s="750"/>
      <c r="B48" s="744"/>
      <c r="C48" s="745"/>
      <c r="D48" s="746"/>
      <c r="E48" s="475"/>
      <c r="F48" s="1154" t="s">
        <v>1398</v>
      </c>
      <c r="G48" s="1149">
        <v>220</v>
      </c>
      <c r="H48" s="1150">
        <v>165</v>
      </c>
      <c r="I48" s="1151">
        <v>55</v>
      </c>
    </row>
    <row r="49" spans="1:9" ht="12.75" customHeight="1" x14ac:dyDescent="0.25">
      <c r="A49" s="1168" t="s">
        <v>1684</v>
      </c>
      <c r="B49" s="1141">
        <v>90</v>
      </c>
      <c r="C49" s="1141">
        <v>10</v>
      </c>
      <c r="D49" s="1142">
        <v>80</v>
      </c>
      <c r="E49" s="475"/>
      <c r="F49" s="1154" t="s">
        <v>2111</v>
      </c>
      <c r="G49" s="1149">
        <v>35</v>
      </c>
      <c r="H49" s="1150">
        <v>0</v>
      </c>
      <c r="I49" s="1151">
        <v>35</v>
      </c>
    </row>
    <row r="50" spans="1:9" ht="12.75" customHeight="1" x14ac:dyDescent="0.3">
      <c r="A50" s="747" t="s">
        <v>1685</v>
      </c>
      <c r="B50" s="744">
        <v>55</v>
      </c>
      <c r="C50" s="745">
        <v>10</v>
      </c>
      <c r="D50" s="746">
        <v>45</v>
      </c>
      <c r="E50" s="475"/>
      <c r="F50" s="1154" t="s">
        <v>1678</v>
      </c>
      <c r="G50" s="1149">
        <v>20</v>
      </c>
      <c r="H50" s="1150">
        <v>0</v>
      </c>
      <c r="I50" s="1151">
        <v>20</v>
      </c>
    </row>
    <row r="51" spans="1:9" ht="12.75" customHeight="1" x14ac:dyDescent="0.3">
      <c r="A51" s="747" t="s">
        <v>2115</v>
      </c>
      <c r="B51" s="744">
        <v>30</v>
      </c>
      <c r="C51" s="745">
        <v>0</v>
      </c>
      <c r="D51" s="746">
        <v>30</v>
      </c>
      <c r="E51" s="475"/>
      <c r="F51" s="1154" t="s">
        <v>2112</v>
      </c>
      <c r="G51" s="1149">
        <v>10</v>
      </c>
      <c r="H51" s="1150">
        <v>0</v>
      </c>
      <c r="I51" s="1151">
        <v>10</v>
      </c>
    </row>
    <row r="52" spans="1:9" ht="12.75" customHeight="1" x14ac:dyDescent="0.3">
      <c r="A52" s="747" t="s">
        <v>2116</v>
      </c>
      <c r="B52" s="744">
        <v>10</v>
      </c>
      <c r="C52" s="745">
        <v>0</v>
      </c>
      <c r="D52" s="746">
        <v>10</v>
      </c>
      <c r="E52" s="475"/>
      <c r="F52" s="1154" t="s">
        <v>1679</v>
      </c>
      <c r="G52" s="1149">
        <v>20</v>
      </c>
      <c r="H52" s="1150">
        <v>20</v>
      </c>
      <c r="I52" s="1151">
        <v>0</v>
      </c>
    </row>
    <row r="53" spans="1:9" ht="12.75" customHeight="1" x14ac:dyDescent="0.25">
      <c r="A53" s="1154" t="s">
        <v>2117</v>
      </c>
      <c r="B53" s="1149">
        <v>0</v>
      </c>
      <c r="C53" s="1150">
        <v>10</v>
      </c>
      <c r="D53" s="1151">
        <v>0</v>
      </c>
      <c r="E53" s="475"/>
      <c r="F53" s="1154" t="s">
        <v>2113</v>
      </c>
      <c r="G53" s="1149">
        <v>40</v>
      </c>
      <c r="H53" s="1150">
        <v>25</v>
      </c>
      <c r="I53" s="1151">
        <v>10</v>
      </c>
    </row>
    <row r="54" spans="1:9" ht="12.75" customHeight="1" x14ac:dyDescent="0.25">
      <c r="A54" s="1154" t="s">
        <v>2118</v>
      </c>
      <c r="B54" s="1149">
        <v>10</v>
      </c>
      <c r="C54" s="1150">
        <v>0</v>
      </c>
      <c r="D54" s="1151">
        <v>10</v>
      </c>
      <c r="E54" s="475"/>
      <c r="F54" s="1154" t="s">
        <v>1399</v>
      </c>
      <c r="G54" s="1149">
        <v>85</v>
      </c>
      <c r="H54" s="1150">
        <v>55</v>
      </c>
      <c r="I54" s="1151">
        <v>30</v>
      </c>
    </row>
    <row r="55" spans="1:9" ht="12.75" customHeight="1" x14ac:dyDescent="0.3">
      <c r="A55" s="1167"/>
      <c r="B55" s="754"/>
      <c r="C55" s="454"/>
      <c r="D55" s="753"/>
      <c r="E55" s="367"/>
      <c r="F55" s="1155" t="s">
        <v>2114</v>
      </c>
      <c r="G55" s="754">
        <v>15</v>
      </c>
      <c r="H55" s="454">
        <v>0</v>
      </c>
      <c r="I55" s="753">
        <v>15</v>
      </c>
    </row>
    <row r="57" spans="1:9" x14ac:dyDescent="0.25">
      <c r="A57" s="369" t="s">
        <v>1203</v>
      </c>
    </row>
    <row r="58" spans="1:9" x14ac:dyDescent="0.25">
      <c r="A58" s="1138" t="s">
        <v>1204</v>
      </c>
    </row>
    <row r="59" spans="1:9" ht="13.8" x14ac:dyDescent="0.25">
      <c r="A59" s="1137"/>
    </row>
    <row r="60" spans="1:9" ht="13.8" x14ac:dyDescent="0.25">
      <c r="A60" s="1130" t="s">
        <v>2121</v>
      </c>
    </row>
    <row r="63" spans="1:9" ht="13.8" x14ac:dyDescent="0.25">
      <c r="D63" s="1130"/>
      <c r="E63" s="1130"/>
    </row>
    <row r="65" spans="7:9" x14ac:dyDescent="0.25">
      <c r="G65" s="160"/>
      <c r="H65" s="160"/>
      <c r="I65" s="160"/>
    </row>
    <row r="66" spans="7:9" x14ac:dyDescent="0.25">
      <c r="G66" s="160"/>
      <c r="H66" s="160"/>
      <c r="I66" s="160"/>
    </row>
    <row r="67" spans="7:9" x14ac:dyDescent="0.25">
      <c r="G67" s="160"/>
      <c r="H67" s="160"/>
      <c r="I67" s="160"/>
    </row>
    <row r="68" spans="7:9" x14ac:dyDescent="0.25">
      <c r="G68" s="160"/>
      <c r="H68" s="160"/>
      <c r="I68" s="160"/>
    </row>
    <row r="69" spans="7:9" x14ac:dyDescent="0.25">
      <c r="G69" s="160"/>
      <c r="H69" s="160"/>
      <c r="I69" s="160"/>
    </row>
    <row r="70" spans="7:9" x14ac:dyDescent="0.25">
      <c r="G70" s="160"/>
      <c r="H70" s="160"/>
      <c r="I70" s="160"/>
    </row>
    <row r="71" spans="7:9" x14ac:dyDescent="0.25">
      <c r="G71" s="160"/>
      <c r="H71" s="160"/>
      <c r="I71" s="160"/>
    </row>
    <row r="72" spans="7:9" x14ac:dyDescent="0.25">
      <c r="G72" s="160"/>
      <c r="H72" s="160"/>
      <c r="I72" s="160"/>
    </row>
    <row r="73" spans="7:9" x14ac:dyDescent="0.25">
      <c r="G73" s="160"/>
      <c r="H73" s="160"/>
      <c r="I73" s="160"/>
    </row>
  </sheetData>
  <mergeCells count="5">
    <mergeCell ref="A1:I1"/>
    <mergeCell ref="A3:I3"/>
    <mergeCell ref="A4:I4"/>
    <mergeCell ref="B6:D6"/>
    <mergeCell ref="G6:I6"/>
  </mergeCells>
  <hyperlinks>
    <hyperlink ref="A60" r:id="rId1"/>
  </hyperlinks>
  <printOptions horizontalCentered="1"/>
  <pageMargins left="0.74803149606299202" right="0.74803149606299202" top="0.98425196850393704" bottom="0.98425196850393704" header="0.511811023622047" footer="0.511811023622047"/>
  <pageSetup scale="67" firstPageNumber="27" orientation="portrait" useFirstPageNumber="1" r:id="rId2"/>
  <headerFooter alignWithMargins="0"/>
  <rowBreaks count="1" manualBreakCount="1">
    <brk id="60" max="8"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pageSetUpPr fitToPage="1"/>
  </sheetPr>
  <dimension ref="A1:J61"/>
  <sheetViews>
    <sheetView zoomScaleNormal="100" workbookViewId="0">
      <selection sqref="A1:E1"/>
    </sheetView>
  </sheetViews>
  <sheetFormatPr defaultRowHeight="13.2" x14ac:dyDescent="0.25"/>
  <cols>
    <col min="1" max="1" width="39.6640625" customWidth="1"/>
    <col min="2" max="4" width="17.44140625" customWidth="1"/>
    <col min="5" max="5" width="19.33203125" customWidth="1"/>
  </cols>
  <sheetData>
    <row r="1" spans="1:10" ht="17.399999999999999" x14ac:dyDescent="0.3">
      <c r="A1" s="1436" t="s">
        <v>1215</v>
      </c>
      <c r="B1" s="1436"/>
      <c r="C1" s="1436"/>
      <c r="D1" s="1436"/>
      <c r="E1" s="1436"/>
      <c r="F1" s="523"/>
      <c r="G1" s="523"/>
      <c r="H1" s="523"/>
      <c r="I1" s="523"/>
      <c r="J1" s="523"/>
    </row>
    <row r="2" spans="1:10" ht="14.25" customHeight="1" x14ac:dyDescent="0.3">
      <c r="A2" s="28"/>
    </row>
    <row r="3" spans="1:10" ht="17.399999999999999" x14ac:dyDescent="0.3">
      <c r="A3" s="1437" t="s">
        <v>2025</v>
      </c>
      <c r="B3" s="1437"/>
      <c r="C3" s="1437"/>
      <c r="D3" s="1437"/>
      <c r="E3" s="1437"/>
    </row>
    <row r="4" spans="1:10" ht="17.399999999999999" x14ac:dyDescent="0.3">
      <c r="A4" s="1437" t="s">
        <v>444</v>
      </c>
      <c r="B4" s="1437"/>
      <c r="C4" s="1437"/>
      <c r="D4" s="1437"/>
      <c r="E4" s="1437"/>
    </row>
    <row r="6" spans="1:10" ht="15.6" x14ac:dyDescent="0.3">
      <c r="B6" s="38" t="s">
        <v>2</v>
      </c>
      <c r="C6" s="38" t="s">
        <v>3</v>
      </c>
      <c r="D6" s="38" t="s">
        <v>4</v>
      </c>
      <c r="E6" s="38" t="s">
        <v>1181</v>
      </c>
    </row>
    <row r="7" spans="1:10" ht="4.5" customHeight="1" thickBot="1" x14ac:dyDescent="0.3"/>
    <row r="8" spans="1:10" ht="3.75" customHeight="1" x14ac:dyDescent="0.25">
      <c r="A8" s="843"/>
      <c r="B8" s="843"/>
      <c r="C8" s="843"/>
      <c r="D8" s="843"/>
      <c r="E8" s="843"/>
    </row>
    <row r="9" spans="1:10" ht="13.8" x14ac:dyDescent="0.25">
      <c r="A9" s="842" t="s">
        <v>1220</v>
      </c>
      <c r="B9" s="50">
        <v>17160</v>
      </c>
      <c r="C9" s="50">
        <v>82020</v>
      </c>
      <c r="D9" s="50">
        <v>43730</v>
      </c>
      <c r="E9" s="50">
        <v>142910</v>
      </c>
      <c r="J9" s="48"/>
    </row>
    <row r="10" spans="1:10" ht="13.8" x14ac:dyDescent="0.25">
      <c r="A10" s="27"/>
      <c r="B10" s="37"/>
      <c r="C10" s="37"/>
      <c r="D10" s="37"/>
      <c r="E10" s="37"/>
    </row>
    <row r="11" spans="1:10" ht="13.8" x14ac:dyDescent="0.25">
      <c r="A11" s="33" t="s">
        <v>9</v>
      </c>
      <c r="B11" s="50">
        <v>8540</v>
      </c>
      <c r="C11" s="50">
        <v>39420</v>
      </c>
      <c r="D11" s="50">
        <v>21345</v>
      </c>
      <c r="E11" s="50">
        <v>69305</v>
      </c>
      <c r="G11" s="48"/>
      <c r="H11" s="48"/>
      <c r="I11" s="48"/>
      <c r="J11" s="48"/>
    </row>
    <row r="12" spans="1:10" ht="13.8" x14ac:dyDescent="0.25">
      <c r="A12" s="27" t="s">
        <v>5</v>
      </c>
      <c r="B12" s="37">
        <v>1285</v>
      </c>
      <c r="C12" s="37">
        <v>6755</v>
      </c>
      <c r="D12" s="37">
        <v>3535</v>
      </c>
      <c r="E12" s="37">
        <v>11570</v>
      </c>
      <c r="J12" s="48"/>
    </row>
    <row r="13" spans="1:10" ht="13.8" x14ac:dyDescent="0.25">
      <c r="A13" s="27" t="s">
        <v>6</v>
      </c>
      <c r="B13" s="37">
        <v>2765</v>
      </c>
      <c r="C13" s="37">
        <v>14655</v>
      </c>
      <c r="D13" s="37">
        <v>6955</v>
      </c>
      <c r="E13" s="37">
        <v>24380</v>
      </c>
      <c r="J13" s="48"/>
    </row>
    <row r="14" spans="1:10" ht="13.8" x14ac:dyDescent="0.25">
      <c r="A14" s="27" t="s">
        <v>7</v>
      </c>
      <c r="B14" s="37">
        <v>2690</v>
      </c>
      <c r="C14" s="37">
        <v>11440</v>
      </c>
      <c r="D14" s="37">
        <v>6575</v>
      </c>
      <c r="E14" s="37">
        <v>20715</v>
      </c>
      <c r="J14" s="48"/>
    </row>
    <row r="15" spans="1:10" ht="13.8" x14ac:dyDescent="0.25">
      <c r="A15" s="27" t="s">
        <v>8</v>
      </c>
      <c r="B15" s="37">
        <v>1810</v>
      </c>
      <c r="C15" s="37">
        <v>6570</v>
      </c>
      <c r="D15" s="37">
        <v>4265</v>
      </c>
      <c r="E15" s="37">
        <v>12645</v>
      </c>
      <c r="J15" s="48"/>
    </row>
    <row r="16" spans="1:10" ht="13.8" x14ac:dyDescent="0.25">
      <c r="A16" s="27"/>
      <c r="B16" s="37"/>
      <c r="C16" s="37"/>
      <c r="D16" s="37"/>
      <c r="E16" s="37"/>
    </row>
    <row r="17" spans="1:10" ht="13.8" x14ac:dyDescent="0.25">
      <c r="A17" s="33" t="s">
        <v>10</v>
      </c>
      <c r="B17" s="50">
        <v>8620</v>
      </c>
      <c r="C17" s="50">
        <v>42595</v>
      </c>
      <c r="D17" s="50">
        <v>22385</v>
      </c>
      <c r="E17" s="50">
        <v>73600</v>
      </c>
      <c r="G17" s="48"/>
      <c r="H17" s="48"/>
      <c r="I17" s="48"/>
      <c r="J17" s="48"/>
    </row>
    <row r="18" spans="1:10" ht="13.8" x14ac:dyDescent="0.25">
      <c r="A18" s="27" t="s">
        <v>5</v>
      </c>
      <c r="B18" s="37">
        <v>1210</v>
      </c>
      <c r="C18" s="37">
        <v>6480</v>
      </c>
      <c r="D18" s="37">
        <v>3425</v>
      </c>
      <c r="E18" s="37">
        <v>11115</v>
      </c>
      <c r="J18" s="48"/>
    </row>
    <row r="19" spans="1:10" ht="13.8" x14ac:dyDescent="0.25">
      <c r="A19" s="27" t="s">
        <v>6</v>
      </c>
      <c r="B19" s="37">
        <v>2655</v>
      </c>
      <c r="C19" s="37">
        <v>15500</v>
      </c>
      <c r="D19" s="37">
        <v>7130</v>
      </c>
      <c r="E19" s="37">
        <v>25295</v>
      </c>
      <c r="J19" s="48"/>
    </row>
    <row r="20" spans="1:10" ht="13.8" x14ac:dyDescent="0.25">
      <c r="A20" s="27" t="s">
        <v>7</v>
      </c>
      <c r="B20" s="37">
        <v>2810</v>
      </c>
      <c r="C20" s="37">
        <v>12430</v>
      </c>
      <c r="D20" s="37">
        <v>6885</v>
      </c>
      <c r="E20" s="37">
        <v>22125</v>
      </c>
      <c r="J20" s="48"/>
    </row>
    <row r="21" spans="1:10" ht="13.8" x14ac:dyDescent="0.25">
      <c r="A21" s="27" t="s">
        <v>8</v>
      </c>
      <c r="B21" s="37">
        <v>1945</v>
      </c>
      <c r="C21" s="37">
        <v>8185</v>
      </c>
      <c r="D21" s="37">
        <v>4940</v>
      </c>
      <c r="E21" s="37">
        <v>15070</v>
      </c>
      <c r="J21" s="48"/>
    </row>
    <row r="22" spans="1:10" ht="13.8" x14ac:dyDescent="0.25">
      <c r="A22" s="27"/>
    </row>
    <row r="23" spans="1:10" ht="17.399999999999999" x14ac:dyDescent="0.3">
      <c r="A23" s="1436" t="s">
        <v>2135</v>
      </c>
      <c r="B23" s="1436"/>
      <c r="C23" s="1436"/>
      <c r="D23" s="1436"/>
      <c r="E23" s="1436"/>
    </row>
    <row r="24" spans="1:10" ht="17.399999999999999" x14ac:dyDescent="0.3">
      <c r="A24" s="1437" t="s">
        <v>444</v>
      </c>
      <c r="B24" s="1437"/>
      <c r="C24" s="1437"/>
      <c r="D24" s="1437"/>
      <c r="E24" s="1437"/>
    </row>
    <row r="25" spans="1:10" ht="14.25" customHeight="1" x14ac:dyDescent="0.3">
      <c r="A25" s="841"/>
      <c r="B25" s="841"/>
      <c r="C25" s="841"/>
      <c r="D25" s="841"/>
      <c r="E25" s="841"/>
    </row>
    <row r="26" spans="1:10" ht="14.25" customHeight="1" x14ac:dyDescent="0.3">
      <c r="A26" s="27"/>
      <c r="B26" s="38" t="s">
        <v>2</v>
      </c>
      <c r="C26" s="38" t="s">
        <v>3</v>
      </c>
      <c r="D26" s="38" t="s">
        <v>4</v>
      </c>
      <c r="E26" s="38" t="s">
        <v>1181</v>
      </c>
    </row>
    <row r="27" spans="1:10" ht="5.25" customHeight="1" thickBot="1" x14ac:dyDescent="0.3">
      <c r="A27" s="27"/>
    </row>
    <row r="28" spans="1:10" ht="5.25" customHeight="1" x14ac:dyDescent="0.25">
      <c r="A28" s="819"/>
      <c r="B28" s="843"/>
      <c r="C28" s="843"/>
      <c r="D28" s="843"/>
      <c r="E28" s="843"/>
    </row>
    <row r="29" spans="1:10" ht="13.8" x14ac:dyDescent="0.25">
      <c r="A29" s="33" t="s">
        <v>840</v>
      </c>
    </row>
    <row r="30" spans="1:10" ht="13.8" x14ac:dyDescent="0.25">
      <c r="A30" s="27" t="s">
        <v>1686</v>
      </c>
      <c r="B30" s="37">
        <v>10026</v>
      </c>
      <c r="C30" s="37">
        <v>39399</v>
      </c>
      <c r="D30" s="37">
        <v>21694</v>
      </c>
      <c r="E30" s="37">
        <v>71119</v>
      </c>
    </row>
    <row r="31" spans="1:10" ht="13.8" x14ac:dyDescent="0.25">
      <c r="A31" s="27"/>
      <c r="B31" s="37"/>
      <c r="C31" s="37"/>
      <c r="D31" s="37"/>
      <c r="E31" s="37"/>
    </row>
    <row r="32" spans="1:10" ht="13.8" x14ac:dyDescent="0.25">
      <c r="A32" s="27" t="s">
        <v>52</v>
      </c>
      <c r="B32" s="37">
        <v>7225</v>
      </c>
      <c r="C32" s="37">
        <v>33975</v>
      </c>
      <c r="D32" s="37">
        <v>18275</v>
      </c>
      <c r="E32" s="37">
        <v>59470</v>
      </c>
      <c r="G32" s="48"/>
    </row>
    <row r="33" spans="1:7" ht="14.4" x14ac:dyDescent="0.3">
      <c r="A33" s="42" t="s">
        <v>67</v>
      </c>
      <c r="B33" s="844">
        <v>5875</v>
      </c>
      <c r="C33" s="844">
        <v>21995</v>
      </c>
      <c r="D33" s="844">
        <v>13290</v>
      </c>
      <c r="E33" s="844">
        <v>41165</v>
      </c>
      <c r="G33" s="48"/>
    </row>
    <row r="34" spans="1:7" ht="14.4" x14ac:dyDescent="0.3">
      <c r="A34" s="42" t="s">
        <v>68</v>
      </c>
      <c r="B34" s="844">
        <v>10</v>
      </c>
      <c r="C34" s="844">
        <v>40</v>
      </c>
      <c r="D34" s="844">
        <v>5</v>
      </c>
      <c r="E34" s="844">
        <v>50</v>
      </c>
      <c r="G34" s="48"/>
    </row>
    <row r="35" spans="1:7" ht="14.4" x14ac:dyDescent="0.3">
      <c r="A35" s="42" t="s">
        <v>70</v>
      </c>
      <c r="B35" s="844">
        <v>510</v>
      </c>
      <c r="C35" s="844">
        <v>1035</v>
      </c>
      <c r="D35" s="844">
        <v>985</v>
      </c>
      <c r="E35" s="844">
        <v>2530</v>
      </c>
      <c r="G35" s="48"/>
    </row>
    <row r="36" spans="1:7" ht="14.4" x14ac:dyDescent="0.3">
      <c r="A36" s="42" t="s">
        <v>314</v>
      </c>
      <c r="B36" s="844">
        <v>200</v>
      </c>
      <c r="C36" s="844">
        <v>2190</v>
      </c>
      <c r="D36" s="844">
        <v>960</v>
      </c>
      <c r="E36" s="844">
        <v>3350</v>
      </c>
      <c r="G36" s="48"/>
    </row>
    <row r="37" spans="1:7" ht="14.4" x14ac:dyDescent="0.3">
      <c r="A37" s="42" t="s">
        <v>315</v>
      </c>
      <c r="B37" s="844">
        <v>200</v>
      </c>
      <c r="C37" s="844">
        <v>970</v>
      </c>
      <c r="D37" s="844">
        <v>1010</v>
      </c>
      <c r="E37" s="844">
        <v>2185</v>
      </c>
      <c r="G37" s="48"/>
    </row>
    <row r="38" spans="1:7" ht="14.4" x14ac:dyDescent="0.3">
      <c r="A38" s="42" t="s">
        <v>313</v>
      </c>
      <c r="B38" s="844">
        <v>55</v>
      </c>
      <c r="C38" s="844">
        <v>680</v>
      </c>
      <c r="D38" s="844">
        <v>295</v>
      </c>
      <c r="E38" s="844">
        <v>1035</v>
      </c>
      <c r="G38" s="48"/>
    </row>
    <row r="39" spans="1:7" ht="14.4" x14ac:dyDescent="0.3">
      <c r="A39" s="42" t="s">
        <v>69</v>
      </c>
      <c r="B39" s="844">
        <v>360</v>
      </c>
      <c r="C39" s="844">
        <v>6990</v>
      </c>
      <c r="D39" s="844">
        <v>1695</v>
      </c>
      <c r="E39" s="844">
        <v>9050</v>
      </c>
      <c r="G39" s="48"/>
    </row>
    <row r="40" spans="1:7" ht="14.4" x14ac:dyDescent="0.3">
      <c r="A40" s="42" t="s">
        <v>1429</v>
      </c>
      <c r="B40" s="844">
        <v>10</v>
      </c>
      <c r="C40" s="844">
        <v>65</v>
      </c>
      <c r="D40" s="844">
        <v>30</v>
      </c>
      <c r="E40" s="844">
        <v>115</v>
      </c>
      <c r="G40" s="48"/>
    </row>
    <row r="41" spans="1:7" ht="13.8" x14ac:dyDescent="0.25">
      <c r="A41" s="27"/>
      <c r="B41" s="27"/>
      <c r="C41" s="27"/>
      <c r="D41" s="27"/>
      <c r="E41" s="27"/>
    </row>
    <row r="42" spans="1:7" ht="13.8" x14ac:dyDescent="0.25">
      <c r="A42" s="33" t="s">
        <v>355</v>
      </c>
      <c r="B42" s="27"/>
      <c r="C42" s="27"/>
      <c r="D42" s="27"/>
      <c r="E42" s="27"/>
    </row>
    <row r="43" spans="1:7" ht="13.8" x14ac:dyDescent="0.25">
      <c r="A43" s="27" t="s">
        <v>1353</v>
      </c>
      <c r="B43" s="37">
        <v>5075</v>
      </c>
      <c r="C43" s="37">
        <v>23420</v>
      </c>
      <c r="D43" s="37">
        <v>13210</v>
      </c>
      <c r="E43" s="37">
        <v>41705</v>
      </c>
    </row>
    <row r="44" spans="1:7" ht="13.8" x14ac:dyDescent="0.25">
      <c r="A44" s="1137" t="s">
        <v>2126</v>
      </c>
      <c r="B44" s="45">
        <v>2.8</v>
      </c>
      <c r="C44" s="45">
        <v>2.8</v>
      </c>
      <c r="D44" s="45">
        <v>2.8</v>
      </c>
      <c r="E44" s="45">
        <v>2.8</v>
      </c>
    </row>
    <row r="45" spans="1:7" ht="13.8" x14ac:dyDescent="0.25">
      <c r="A45" s="1137"/>
      <c r="B45" s="37"/>
      <c r="C45" s="37"/>
      <c r="D45" s="37"/>
      <c r="E45" s="37"/>
    </row>
    <row r="46" spans="1:7" ht="13.8" x14ac:dyDescent="0.25">
      <c r="A46" s="1137" t="s">
        <v>2127</v>
      </c>
      <c r="B46" s="37">
        <v>4240</v>
      </c>
      <c r="C46" s="37">
        <v>19760</v>
      </c>
      <c r="D46" s="37">
        <v>11160</v>
      </c>
      <c r="E46" s="37">
        <v>35160</v>
      </c>
    </row>
    <row r="47" spans="1:7" ht="14.4" x14ac:dyDescent="0.3">
      <c r="A47" s="42" t="s">
        <v>2128</v>
      </c>
      <c r="B47" s="844">
        <v>3665</v>
      </c>
      <c r="C47" s="844">
        <v>16690</v>
      </c>
      <c r="D47" s="844">
        <v>9425</v>
      </c>
      <c r="E47" s="844">
        <v>29785</v>
      </c>
    </row>
    <row r="48" spans="1:7" ht="14.4" x14ac:dyDescent="0.3">
      <c r="A48" s="42" t="s">
        <v>2129</v>
      </c>
      <c r="B48" s="844">
        <v>570</v>
      </c>
      <c r="C48" s="844">
        <v>3070</v>
      </c>
      <c r="D48" s="844">
        <v>1735</v>
      </c>
      <c r="E48" s="844">
        <v>5375</v>
      </c>
    </row>
    <row r="49" spans="1:5" ht="14.4" x14ac:dyDescent="0.3">
      <c r="A49" s="42"/>
      <c r="B49" s="844"/>
      <c r="C49" s="844"/>
      <c r="D49" s="844"/>
      <c r="E49" s="844"/>
    </row>
    <row r="50" spans="1:5" ht="13.8" x14ac:dyDescent="0.25">
      <c r="A50" s="1137" t="s">
        <v>2134</v>
      </c>
      <c r="B50" s="37">
        <v>2400</v>
      </c>
      <c r="C50" s="37">
        <v>10285</v>
      </c>
      <c r="D50" s="37">
        <v>6290</v>
      </c>
      <c r="E50" s="37">
        <v>18975</v>
      </c>
    </row>
    <row r="51" spans="1:5" ht="14.4" x14ac:dyDescent="0.3">
      <c r="A51" s="1137" t="s">
        <v>2133</v>
      </c>
      <c r="B51" s="844">
        <v>1835</v>
      </c>
      <c r="C51" s="844">
        <v>9475</v>
      </c>
      <c r="D51" s="844">
        <v>4870</v>
      </c>
      <c r="E51" s="37">
        <v>16180</v>
      </c>
    </row>
    <row r="52" spans="1:5" ht="14.4" x14ac:dyDescent="0.3">
      <c r="B52" s="844"/>
      <c r="C52" s="844"/>
      <c r="D52" s="844"/>
      <c r="E52" s="844"/>
    </row>
    <row r="53" spans="1:5" ht="13.8" x14ac:dyDescent="0.25">
      <c r="A53" s="1137" t="s">
        <v>2130</v>
      </c>
      <c r="B53" s="37">
        <v>835</v>
      </c>
      <c r="C53" s="37">
        <v>3660</v>
      </c>
      <c r="D53" s="37">
        <v>2050</v>
      </c>
      <c r="E53" s="37">
        <v>6545</v>
      </c>
    </row>
    <row r="54" spans="1:5" ht="14.4" x14ac:dyDescent="0.3">
      <c r="A54" s="42" t="s">
        <v>2131</v>
      </c>
      <c r="B54" s="844">
        <v>645</v>
      </c>
      <c r="C54" s="844">
        <v>2915</v>
      </c>
      <c r="D54" s="844">
        <v>1600</v>
      </c>
      <c r="E54" s="844">
        <v>5155</v>
      </c>
    </row>
    <row r="55" spans="1:5" ht="14.4" x14ac:dyDescent="0.3">
      <c r="A55" s="42" t="s">
        <v>2132</v>
      </c>
      <c r="B55" s="844">
        <v>195</v>
      </c>
      <c r="C55" s="844">
        <v>745</v>
      </c>
      <c r="D55" s="844">
        <v>445</v>
      </c>
      <c r="E55" s="844">
        <v>1390</v>
      </c>
    </row>
    <row r="56" spans="1:5" ht="13.8" x14ac:dyDescent="0.25">
      <c r="B56" s="37"/>
      <c r="C56" s="37"/>
      <c r="D56" s="37"/>
      <c r="E56" s="37"/>
    </row>
    <row r="57" spans="1:5" ht="13.8" x14ac:dyDescent="0.25">
      <c r="A57" s="27" t="s">
        <v>414</v>
      </c>
    </row>
    <row r="58" spans="1:5" ht="13.8" x14ac:dyDescent="0.25">
      <c r="A58" s="27"/>
    </row>
    <row r="59" spans="1:5" ht="13.8" x14ac:dyDescent="0.25">
      <c r="A59" s="27" t="s">
        <v>2026</v>
      </c>
    </row>
    <row r="60" spans="1:5" ht="13.8" x14ac:dyDescent="0.25">
      <c r="A60" s="27"/>
    </row>
    <row r="61" spans="1:5" ht="24.75" customHeight="1" x14ac:dyDescent="0.25">
      <c r="A61" s="1452" t="s">
        <v>2136</v>
      </c>
      <c r="B61" s="1453"/>
      <c r="C61" s="1453"/>
      <c r="D61" s="1453"/>
      <c r="E61" s="1453"/>
    </row>
  </sheetData>
  <mergeCells count="6">
    <mergeCell ref="A61:E61"/>
    <mergeCell ref="A1:E1"/>
    <mergeCell ref="A3:E3"/>
    <mergeCell ref="A4:E4"/>
    <mergeCell ref="A23:E23"/>
    <mergeCell ref="A24:E24"/>
  </mergeCells>
  <hyperlinks>
    <hyperlink ref="A61:E61" r:id="rId1" display="Source: Statistics Canada, 2016 Census of Canada, Structural Type of Dwelling (Table no. 98-400-X2016017.IVT); Age and Sex (Table no. 98-400-X2016003), for Census Divisions, 2016."/>
  </hyperlinks>
  <printOptions horizontalCentered="1"/>
  <pageMargins left="0.74803149606299202" right="0.74803149606299202" top="0.98425196850393704" bottom="0.98425196850393704" header="0.511811023622047" footer="0.511811023622047"/>
  <pageSetup scale="81" firstPageNumber="27" orientation="portrait" useFirstPageNumber="1" r:id="rId2"/>
  <headerFooter alignWithMargins="0"/>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indexed="45"/>
    <pageSetUpPr fitToPage="1"/>
  </sheetPr>
  <dimension ref="A1:M57"/>
  <sheetViews>
    <sheetView zoomScaleNormal="100" workbookViewId="0">
      <selection sqref="A1:F1"/>
    </sheetView>
  </sheetViews>
  <sheetFormatPr defaultRowHeight="13.2" x14ac:dyDescent="0.25"/>
  <cols>
    <col min="1" max="1" width="46.88671875" customWidth="1"/>
    <col min="2" max="2" width="9.6640625" style="36" customWidth="1"/>
    <col min="3" max="5" width="9.6640625" customWidth="1"/>
    <col min="6" max="6" width="9.88671875" bestFit="1" customWidth="1"/>
    <col min="7" max="7" width="9.44140625" bestFit="1" customWidth="1"/>
  </cols>
  <sheetData>
    <row r="1" spans="1:7" ht="17.399999999999999" x14ac:dyDescent="0.3">
      <c r="A1" s="1436" t="s">
        <v>22</v>
      </c>
      <c r="B1" s="1436"/>
      <c r="C1" s="1436"/>
      <c r="D1" s="1436"/>
      <c r="E1" s="1436"/>
      <c r="F1" s="1436"/>
    </row>
    <row r="2" spans="1:7" ht="12.75" customHeight="1" x14ac:dyDescent="0.3">
      <c r="A2" s="16"/>
      <c r="B2" s="298"/>
    </row>
    <row r="3" spans="1:7" ht="17.399999999999999" x14ac:dyDescent="0.3">
      <c r="A3" s="30" t="s">
        <v>450</v>
      </c>
      <c r="B3" s="30"/>
      <c r="C3" s="30"/>
      <c r="D3" s="30"/>
      <c r="E3" s="30"/>
    </row>
    <row r="4" spans="1:7" ht="17.399999999999999" x14ac:dyDescent="0.3">
      <c r="A4" s="1437" t="s">
        <v>2433</v>
      </c>
      <c r="B4" s="1437"/>
      <c r="C4" s="1437"/>
      <c r="D4" s="1437"/>
      <c r="E4" s="1437"/>
    </row>
    <row r="5" spans="1:7" ht="17.399999999999999" x14ac:dyDescent="0.3">
      <c r="A5" s="16"/>
      <c r="B5" s="16"/>
      <c r="C5" s="16"/>
      <c r="D5" s="16"/>
      <c r="E5" s="16"/>
    </row>
    <row r="6" spans="1:7" ht="12.75" customHeight="1" x14ac:dyDescent="0.3">
      <c r="A6" s="16" t="s">
        <v>1180</v>
      </c>
      <c r="B6" s="298"/>
    </row>
    <row r="7" spans="1:7" s="36" customFormat="1" ht="15.75" customHeight="1" x14ac:dyDescent="0.3">
      <c r="A7" s="59" t="s">
        <v>1047</v>
      </c>
      <c r="B7" s="60">
        <v>2015</v>
      </c>
      <c r="C7" s="60">
        <v>2016</v>
      </c>
      <c r="D7" s="60" t="s">
        <v>2267</v>
      </c>
      <c r="E7" s="60" t="s">
        <v>2434</v>
      </c>
      <c r="F7" s="60" t="s">
        <v>2365</v>
      </c>
    </row>
    <row r="8" spans="1:7" s="24" customFormat="1" ht="4.5" customHeight="1" thickBot="1" x14ac:dyDescent="0.35">
      <c r="A8" s="25"/>
      <c r="B8" s="1132"/>
      <c r="C8" s="1132"/>
      <c r="D8" s="1132"/>
      <c r="E8" s="850"/>
      <c r="F8" s="1343"/>
    </row>
    <row r="9" spans="1:7" s="36" customFormat="1" ht="4.5" customHeight="1" x14ac:dyDescent="0.25"/>
    <row r="10" spans="1:7" s="91" customFormat="1" ht="14.25" customHeight="1" x14ac:dyDescent="0.25">
      <c r="A10" s="335" t="s">
        <v>1354</v>
      </c>
      <c r="B10" s="93">
        <v>35464</v>
      </c>
      <c r="C10" s="93">
        <v>36542</v>
      </c>
      <c r="D10" s="93">
        <v>37070</v>
      </c>
      <c r="E10" s="93">
        <v>37445</v>
      </c>
      <c r="F10" s="93">
        <v>37835</v>
      </c>
    </row>
    <row r="11" spans="1:7" s="91" customFormat="1" ht="14.25" customHeight="1" x14ac:dyDescent="0.25">
      <c r="A11" s="325" t="s">
        <v>449</v>
      </c>
      <c r="B11" s="92">
        <v>18538</v>
      </c>
      <c r="C11" s="92">
        <v>19161</v>
      </c>
      <c r="D11" s="92">
        <v>19586</v>
      </c>
      <c r="E11" s="92">
        <v>19991</v>
      </c>
      <c r="F11" s="92">
        <v>20386</v>
      </c>
    </row>
    <row r="12" spans="1:7" s="91" customFormat="1" ht="14.25" customHeight="1" x14ac:dyDescent="0.25">
      <c r="A12" s="325" t="s">
        <v>448</v>
      </c>
      <c r="B12" s="92">
        <v>16926</v>
      </c>
      <c r="C12" s="92">
        <v>17381</v>
      </c>
      <c r="D12" s="92">
        <v>17484</v>
      </c>
      <c r="E12" s="92">
        <v>17454</v>
      </c>
      <c r="F12" s="92">
        <v>17449</v>
      </c>
    </row>
    <row r="13" spans="1:7" s="137" customFormat="1" x14ac:dyDescent="0.25">
      <c r="A13" s="332" t="s">
        <v>1048</v>
      </c>
      <c r="B13" s="212">
        <v>4830</v>
      </c>
      <c r="C13" s="212">
        <v>4835</v>
      </c>
      <c r="D13" s="212">
        <v>4915</v>
      </c>
      <c r="E13" s="212">
        <v>4889</v>
      </c>
      <c r="F13" s="212">
        <v>4872</v>
      </c>
    </row>
    <row r="14" spans="1:7" s="137" customFormat="1" x14ac:dyDescent="0.25">
      <c r="A14" s="332" t="s">
        <v>24</v>
      </c>
      <c r="B14" s="212">
        <v>1939</v>
      </c>
      <c r="C14" s="212">
        <v>1939</v>
      </c>
      <c r="D14" s="212">
        <v>2003</v>
      </c>
      <c r="E14" s="212">
        <v>1913</v>
      </c>
      <c r="F14" s="212">
        <v>1872</v>
      </c>
    </row>
    <row r="15" spans="1:7" s="137" customFormat="1" x14ac:dyDescent="0.25">
      <c r="A15" s="332" t="s">
        <v>25</v>
      </c>
      <c r="B15" s="212">
        <v>10157</v>
      </c>
      <c r="C15" s="212">
        <v>10607</v>
      </c>
      <c r="D15" s="212">
        <v>10566</v>
      </c>
      <c r="E15" s="212">
        <v>10652</v>
      </c>
      <c r="F15" s="212">
        <v>10705</v>
      </c>
      <c r="G15" s="326"/>
    </row>
    <row r="16" spans="1:7" s="326" customFormat="1" ht="11.4" x14ac:dyDescent="0.2">
      <c r="A16" s="333" t="s">
        <v>61</v>
      </c>
      <c r="B16" s="291">
        <v>2822</v>
      </c>
      <c r="C16" s="291">
        <v>2943</v>
      </c>
      <c r="D16" s="291">
        <v>2841</v>
      </c>
      <c r="E16" s="291">
        <v>2885</v>
      </c>
      <c r="F16" s="291">
        <v>2868</v>
      </c>
    </row>
    <row r="17" spans="1:7" s="326" customFormat="1" ht="11.4" x14ac:dyDescent="0.2">
      <c r="A17" s="333" t="s">
        <v>62</v>
      </c>
      <c r="B17" s="291">
        <v>3102</v>
      </c>
      <c r="C17" s="291">
        <v>3229</v>
      </c>
      <c r="D17" s="291">
        <v>3285</v>
      </c>
      <c r="E17" s="291">
        <v>3332</v>
      </c>
      <c r="F17" s="291">
        <v>3367</v>
      </c>
    </row>
    <row r="18" spans="1:7" s="326" customFormat="1" ht="11.4" x14ac:dyDescent="0.2">
      <c r="A18" s="333" t="s">
        <v>63</v>
      </c>
      <c r="B18" s="291">
        <v>842</v>
      </c>
      <c r="C18" s="291">
        <v>855</v>
      </c>
      <c r="D18" s="291">
        <v>805</v>
      </c>
      <c r="E18" s="291">
        <v>781</v>
      </c>
      <c r="F18" s="291">
        <v>763</v>
      </c>
    </row>
    <row r="19" spans="1:7" s="326" customFormat="1" ht="11.4" x14ac:dyDescent="0.2">
      <c r="A19" s="333" t="s">
        <v>64</v>
      </c>
      <c r="B19" s="291">
        <v>1973</v>
      </c>
      <c r="C19" s="291">
        <v>2070</v>
      </c>
      <c r="D19" s="291">
        <v>2143</v>
      </c>
      <c r="E19" s="291">
        <v>2123</v>
      </c>
      <c r="F19" s="291">
        <v>2141</v>
      </c>
    </row>
    <row r="20" spans="1:7" s="326" customFormat="1" ht="12" customHeight="1" x14ac:dyDescent="0.2">
      <c r="A20" s="333" t="s">
        <v>1070</v>
      </c>
      <c r="B20" s="291">
        <v>87</v>
      </c>
      <c r="C20" s="291">
        <v>103</v>
      </c>
      <c r="D20" s="291">
        <v>79</v>
      </c>
      <c r="E20" s="291">
        <v>85</v>
      </c>
      <c r="F20" s="291">
        <v>81</v>
      </c>
      <c r="G20" s="327"/>
    </row>
    <row r="21" spans="1:7" s="327" customFormat="1" ht="11.4" x14ac:dyDescent="0.2">
      <c r="A21" s="333" t="s">
        <v>1071</v>
      </c>
      <c r="B21" s="291">
        <v>1175</v>
      </c>
      <c r="C21" s="291">
        <v>1245</v>
      </c>
      <c r="D21" s="291">
        <v>1261</v>
      </c>
      <c r="E21" s="291">
        <v>1285</v>
      </c>
      <c r="F21" s="291">
        <v>1313</v>
      </c>
      <c r="G21" s="326"/>
    </row>
    <row r="22" spans="1:7" s="326" customFormat="1" x14ac:dyDescent="0.25">
      <c r="A22" s="333" t="s">
        <v>1326</v>
      </c>
      <c r="B22" s="291">
        <v>156</v>
      </c>
      <c r="C22" s="291">
        <v>162</v>
      </c>
      <c r="D22" s="291">
        <v>152</v>
      </c>
      <c r="E22" s="291">
        <v>161</v>
      </c>
      <c r="F22" s="291">
        <v>172</v>
      </c>
      <c r="G22" s="137"/>
    </row>
    <row r="23" spans="1:7" s="137" customFormat="1" ht="13.8" x14ac:dyDescent="0.25">
      <c r="A23" s="325"/>
      <c r="B23" s="212"/>
      <c r="C23" s="212"/>
      <c r="D23" s="212"/>
      <c r="E23" s="212"/>
      <c r="F23" s="212"/>
    </row>
    <row r="24" spans="1:7" s="184" customFormat="1" ht="13.8" x14ac:dyDescent="0.25">
      <c r="A24" s="335" t="s">
        <v>451</v>
      </c>
      <c r="B24" s="93">
        <v>7016</v>
      </c>
      <c r="C24" s="93">
        <v>7220</v>
      </c>
      <c r="D24" s="93">
        <v>7353</v>
      </c>
      <c r="E24" s="93">
        <v>7377</v>
      </c>
      <c r="F24" s="93">
        <v>7443</v>
      </c>
    </row>
    <row r="25" spans="1:7" s="137" customFormat="1" x14ac:dyDescent="0.25">
      <c r="A25" s="332" t="s">
        <v>1048</v>
      </c>
      <c r="B25" s="212">
        <v>2800</v>
      </c>
      <c r="C25" s="212">
        <v>2919</v>
      </c>
      <c r="D25" s="212">
        <v>2979</v>
      </c>
      <c r="E25" s="212">
        <v>3013</v>
      </c>
      <c r="F25" s="212">
        <v>3047</v>
      </c>
    </row>
    <row r="26" spans="1:7" s="137" customFormat="1" x14ac:dyDescent="0.25">
      <c r="A26" s="332" t="s">
        <v>24</v>
      </c>
      <c r="B26" s="212">
        <v>545</v>
      </c>
      <c r="C26" s="212">
        <v>532</v>
      </c>
      <c r="D26" s="212">
        <v>553</v>
      </c>
      <c r="E26" s="212">
        <v>551</v>
      </c>
      <c r="F26" s="212">
        <v>561</v>
      </c>
    </row>
    <row r="27" spans="1:7" s="137" customFormat="1" x14ac:dyDescent="0.25">
      <c r="A27" s="332" t="s">
        <v>25</v>
      </c>
      <c r="B27" s="212">
        <v>3671</v>
      </c>
      <c r="C27" s="212">
        <v>3769</v>
      </c>
      <c r="D27" s="212">
        <v>3821</v>
      </c>
      <c r="E27" s="212">
        <v>3813</v>
      </c>
      <c r="F27" s="212">
        <v>3835</v>
      </c>
    </row>
    <row r="28" spans="1:7" s="326" customFormat="1" ht="12.75" customHeight="1" x14ac:dyDescent="0.2">
      <c r="A28" s="333" t="s">
        <v>61</v>
      </c>
      <c r="B28" s="291">
        <v>901</v>
      </c>
      <c r="C28" s="291">
        <v>962</v>
      </c>
      <c r="D28" s="291">
        <v>958</v>
      </c>
      <c r="E28" s="291">
        <v>958</v>
      </c>
      <c r="F28" s="291">
        <v>952</v>
      </c>
    </row>
    <row r="29" spans="1:7" s="326" customFormat="1" ht="11.4" x14ac:dyDescent="0.2">
      <c r="A29" s="333" t="s">
        <v>62</v>
      </c>
      <c r="B29" s="291">
        <v>1437</v>
      </c>
      <c r="C29" s="291">
        <v>1453</v>
      </c>
      <c r="D29" s="291">
        <v>1487</v>
      </c>
      <c r="E29" s="291">
        <v>1462</v>
      </c>
      <c r="F29" s="291">
        <v>1461</v>
      </c>
    </row>
    <row r="30" spans="1:7" s="43" customFormat="1" ht="11.4" x14ac:dyDescent="0.2">
      <c r="A30" s="333" t="s">
        <v>63</v>
      </c>
      <c r="B30" s="291">
        <v>503</v>
      </c>
      <c r="C30" s="291">
        <v>528</v>
      </c>
      <c r="D30" s="291">
        <v>528</v>
      </c>
      <c r="E30" s="291">
        <v>530</v>
      </c>
      <c r="F30" s="291">
        <v>541</v>
      </c>
    </row>
    <row r="31" spans="1:7" s="43" customFormat="1" ht="11.4" x14ac:dyDescent="0.2">
      <c r="A31" s="333" t="s">
        <v>64</v>
      </c>
      <c r="B31" s="291">
        <v>475</v>
      </c>
      <c r="C31" s="291">
        <v>466</v>
      </c>
      <c r="D31" s="291">
        <v>476</v>
      </c>
      <c r="E31" s="291">
        <v>492</v>
      </c>
      <c r="F31" s="291">
        <v>505</v>
      </c>
    </row>
    <row r="32" spans="1:7" s="43" customFormat="1" ht="11.4" x14ac:dyDescent="0.2">
      <c r="A32" s="333" t="s">
        <v>1070</v>
      </c>
      <c r="B32" s="291">
        <v>15</v>
      </c>
      <c r="C32" s="291">
        <v>16</v>
      </c>
      <c r="D32" s="291">
        <v>23</v>
      </c>
      <c r="E32" s="291">
        <v>21</v>
      </c>
      <c r="F32" s="291">
        <v>22</v>
      </c>
    </row>
    <row r="33" spans="1:6" s="43" customFormat="1" ht="11.4" x14ac:dyDescent="0.2">
      <c r="A33" s="333" t="s">
        <v>1071</v>
      </c>
      <c r="B33" s="291">
        <v>310</v>
      </c>
      <c r="C33" s="291">
        <v>302</v>
      </c>
      <c r="D33" s="291">
        <v>313</v>
      </c>
      <c r="E33" s="291">
        <v>308</v>
      </c>
      <c r="F33" s="291">
        <v>310</v>
      </c>
    </row>
    <row r="34" spans="1:6" s="43" customFormat="1" ht="11.4" x14ac:dyDescent="0.2">
      <c r="A34" s="333" t="s">
        <v>1326</v>
      </c>
      <c r="B34" s="291">
        <v>30</v>
      </c>
      <c r="C34" s="291">
        <v>42</v>
      </c>
      <c r="D34" s="291">
        <v>36</v>
      </c>
      <c r="E34" s="291">
        <v>42</v>
      </c>
      <c r="F34" s="291">
        <v>44</v>
      </c>
    </row>
    <row r="35" spans="1:6" x14ac:dyDescent="0.25">
      <c r="A35" s="333"/>
      <c r="B35" s="211"/>
      <c r="C35" s="211"/>
      <c r="D35" s="211"/>
      <c r="E35" s="211"/>
      <c r="F35" s="211"/>
    </row>
    <row r="36" spans="1:6" s="33" customFormat="1" ht="13.8" x14ac:dyDescent="0.25">
      <c r="A36" s="255" t="s">
        <v>452</v>
      </c>
      <c r="B36" s="93">
        <v>42480</v>
      </c>
      <c r="C36" s="93">
        <v>43762</v>
      </c>
      <c r="D36" s="93">
        <v>44423</v>
      </c>
      <c r="E36" s="93">
        <v>44822</v>
      </c>
      <c r="F36" s="93">
        <v>45278</v>
      </c>
    </row>
    <row r="37" spans="1:6" s="161" customFormat="1" ht="13.8" x14ac:dyDescent="0.25">
      <c r="A37" s="334" t="s">
        <v>449</v>
      </c>
      <c r="B37" s="311">
        <v>18538</v>
      </c>
      <c r="C37" s="311">
        <v>19161</v>
      </c>
      <c r="D37" s="311">
        <v>19586</v>
      </c>
      <c r="E37" s="311">
        <v>19991</v>
      </c>
      <c r="F37" s="311">
        <v>20386</v>
      </c>
    </row>
    <row r="38" spans="1:6" s="161" customFormat="1" ht="13.8" x14ac:dyDescent="0.25">
      <c r="A38" s="325" t="s">
        <v>448</v>
      </c>
      <c r="B38" s="311">
        <v>23942</v>
      </c>
      <c r="C38" s="311">
        <v>24601</v>
      </c>
      <c r="D38" s="311">
        <v>24837</v>
      </c>
      <c r="E38" s="311">
        <v>24831</v>
      </c>
      <c r="F38" s="311">
        <v>24892</v>
      </c>
    </row>
    <row r="39" spans="1:6" s="82" customFormat="1" x14ac:dyDescent="0.25">
      <c r="A39" s="332" t="s">
        <v>1048</v>
      </c>
      <c r="B39" s="212">
        <v>7630</v>
      </c>
      <c r="C39" s="212">
        <v>7754</v>
      </c>
      <c r="D39" s="212">
        <v>7894</v>
      </c>
      <c r="E39" s="212">
        <v>7902</v>
      </c>
      <c r="F39" s="212">
        <v>7919</v>
      </c>
    </row>
    <row r="40" spans="1:6" s="82" customFormat="1" x14ac:dyDescent="0.25">
      <c r="A40" s="332" t="s">
        <v>24</v>
      </c>
      <c r="B40" s="212">
        <v>2484</v>
      </c>
      <c r="C40" s="212">
        <v>2471</v>
      </c>
      <c r="D40" s="212">
        <v>2556</v>
      </c>
      <c r="E40" s="212">
        <v>2464</v>
      </c>
      <c r="F40" s="212">
        <v>2433</v>
      </c>
    </row>
    <row r="41" spans="1:6" s="82" customFormat="1" x14ac:dyDescent="0.25">
      <c r="A41" s="332" t="s">
        <v>25</v>
      </c>
      <c r="B41" s="212">
        <v>13828</v>
      </c>
      <c r="C41" s="212">
        <v>14376</v>
      </c>
      <c r="D41" s="212">
        <v>14387</v>
      </c>
      <c r="E41" s="212">
        <v>14465</v>
      </c>
      <c r="F41" s="212">
        <v>14540</v>
      </c>
    </row>
    <row r="42" spans="1:6" s="43" customFormat="1" ht="11.4" x14ac:dyDescent="0.2">
      <c r="A42" s="333" t="s">
        <v>61</v>
      </c>
      <c r="B42" s="291">
        <v>3723</v>
      </c>
      <c r="C42" s="291">
        <v>3905</v>
      </c>
      <c r="D42" s="291">
        <v>3799</v>
      </c>
      <c r="E42" s="291">
        <v>3843</v>
      </c>
      <c r="F42" s="291">
        <v>3820</v>
      </c>
    </row>
    <row r="43" spans="1:6" s="43" customFormat="1" ht="11.4" x14ac:dyDescent="0.2">
      <c r="A43" s="333" t="s">
        <v>62</v>
      </c>
      <c r="B43" s="291">
        <v>4539</v>
      </c>
      <c r="C43" s="291">
        <v>4682</v>
      </c>
      <c r="D43" s="291">
        <v>4772</v>
      </c>
      <c r="E43" s="291">
        <v>4794</v>
      </c>
      <c r="F43" s="291">
        <v>4828</v>
      </c>
    </row>
    <row r="44" spans="1:6" s="43" customFormat="1" ht="11.4" x14ac:dyDescent="0.2">
      <c r="A44" s="333" t="s">
        <v>63</v>
      </c>
      <c r="B44" s="291">
        <v>1345</v>
      </c>
      <c r="C44" s="291">
        <v>1383</v>
      </c>
      <c r="D44" s="291">
        <v>1333</v>
      </c>
      <c r="E44" s="291">
        <v>1311</v>
      </c>
      <c r="F44" s="291">
        <v>1304</v>
      </c>
    </row>
    <row r="45" spans="1:6" s="43" customFormat="1" ht="11.4" x14ac:dyDescent="0.2">
      <c r="A45" s="333" t="s">
        <v>64</v>
      </c>
      <c r="B45" s="291">
        <v>2448</v>
      </c>
      <c r="C45" s="291">
        <v>2536</v>
      </c>
      <c r="D45" s="291">
        <v>2619</v>
      </c>
      <c r="E45" s="291">
        <v>2615</v>
      </c>
      <c r="F45" s="291">
        <v>2646</v>
      </c>
    </row>
    <row r="46" spans="1:6" s="43" customFormat="1" ht="11.4" x14ac:dyDescent="0.2">
      <c r="A46" s="333" t="s">
        <v>1070</v>
      </c>
      <c r="B46" s="291">
        <v>102</v>
      </c>
      <c r="C46" s="291">
        <v>119</v>
      </c>
      <c r="D46" s="291">
        <v>102</v>
      </c>
      <c r="E46" s="291">
        <v>106</v>
      </c>
      <c r="F46" s="291">
        <v>103</v>
      </c>
    </row>
    <row r="47" spans="1:6" s="43" customFormat="1" ht="11.4" x14ac:dyDescent="0.2">
      <c r="A47" s="333" t="s">
        <v>1071</v>
      </c>
      <c r="B47" s="291">
        <v>1485</v>
      </c>
      <c r="C47" s="291">
        <v>1547</v>
      </c>
      <c r="D47" s="291">
        <v>1574</v>
      </c>
      <c r="E47" s="291">
        <v>1593</v>
      </c>
      <c r="F47" s="291">
        <v>1623</v>
      </c>
    </row>
    <row r="48" spans="1:6" s="43" customFormat="1" ht="11.4" x14ac:dyDescent="0.2">
      <c r="A48" s="333" t="s">
        <v>1326</v>
      </c>
      <c r="B48" s="291">
        <v>186</v>
      </c>
      <c r="C48" s="291">
        <v>204</v>
      </c>
      <c r="D48" s="291">
        <v>188</v>
      </c>
      <c r="E48" s="291">
        <v>203</v>
      </c>
      <c r="F48" s="291">
        <v>216</v>
      </c>
    </row>
    <row r="49" spans="1:13" s="36" customFormat="1" x14ac:dyDescent="0.25"/>
    <row r="50" spans="1:13" s="36" customFormat="1" ht="13.8" x14ac:dyDescent="0.25">
      <c r="A50" s="328" t="s">
        <v>797</v>
      </c>
    </row>
    <row r="51" spans="1:13" s="36" customFormat="1" x14ac:dyDescent="0.25"/>
    <row r="52" spans="1:13" s="36" customFormat="1" ht="53.25" customHeight="1" x14ac:dyDescent="0.25">
      <c r="A52" s="1454" t="s">
        <v>1075</v>
      </c>
      <c r="B52" s="1454"/>
      <c r="C52" s="1454"/>
      <c r="D52" s="1454"/>
      <c r="E52" s="1454"/>
      <c r="F52" s="1454"/>
    </row>
    <row r="53" spans="1:13" s="36" customFormat="1" x14ac:dyDescent="0.25"/>
    <row r="54" spans="1:13" ht="13.8" x14ac:dyDescent="0.25">
      <c r="A54" s="739" t="s">
        <v>1516</v>
      </c>
      <c r="C54" s="36"/>
      <c r="D54" s="36"/>
      <c r="E54" s="36"/>
      <c r="F54" s="36"/>
      <c r="G54" s="36"/>
      <c r="H54" s="36"/>
      <c r="I54" s="36"/>
      <c r="J54" s="36"/>
      <c r="K54" s="36"/>
      <c r="L54" s="36"/>
      <c r="M54" s="36"/>
    </row>
    <row r="56" spans="1:13" x14ac:dyDescent="0.25">
      <c r="A56" s="175"/>
    </row>
    <row r="57" spans="1:13" x14ac:dyDescent="0.25">
      <c r="A57" s="175"/>
    </row>
  </sheetData>
  <customSheetViews>
    <customSheetView guid="{F67F5823-51D5-4D47-B100-5B47C1E6BCB9}" showPageBreaks="1" fitToPage="1" printArea="1">
      <selection sqref="A1:F1"/>
      <pageMargins left="0.75" right="0.75" top="1" bottom="1" header="0.5" footer="0.5"/>
      <printOptions horizontalCentered="1"/>
      <pageSetup scale="89" firstPageNumber="33" orientation="portrait"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88" firstPageNumber="33" orientation="portrait" r:id="rId2"/>
      <headerFooter alignWithMargins="0">
        <oddFooter>&amp;C&amp;P</oddFooter>
      </headerFooter>
    </customSheetView>
  </customSheetViews>
  <mergeCells count="3">
    <mergeCell ref="A4:E4"/>
    <mergeCell ref="A1:F1"/>
    <mergeCell ref="A52:F52"/>
  </mergeCells>
  <phoneticPr fontId="0" type="noConversion"/>
  <printOptions horizontalCentered="1"/>
  <pageMargins left="0.74803149606299202" right="0.74803149606299202" top="0.98425196850393704" bottom="0.98425196850393704" header="0.511811023622047" footer="0.511811023622047"/>
  <pageSetup scale="95" firstPageNumber="27" orientation="portrait" useFirstPageNumber="1" r:id="rId3"/>
  <headerFooter alignWithMargins="0"/>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indexed="45"/>
    <pageSetUpPr fitToPage="1"/>
  </sheetPr>
  <dimension ref="A1:M67"/>
  <sheetViews>
    <sheetView zoomScaleNormal="100" workbookViewId="0">
      <selection sqref="A1:H1"/>
    </sheetView>
  </sheetViews>
  <sheetFormatPr defaultRowHeight="13.2" x14ac:dyDescent="0.25"/>
  <cols>
    <col min="1" max="1" width="13" customWidth="1"/>
    <col min="2" max="3" width="11.6640625" customWidth="1"/>
    <col min="4" max="4" width="11.88671875" customWidth="1"/>
    <col min="5" max="6" width="11.6640625" customWidth="1"/>
    <col min="7" max="7" width="13" bestFit="1" customWidth="1"/>
    <col min="8" max="8" width="13.88671875" bestFit="1" customWidth="1"/>
    <col min="10" max="10" width="9.44140625" bestFit="1" customWidth="1"/>
  </cols>
  <sheetData>
    <row r="1" spans="1:10" ht="17.399999999999999" x14ac:dyDescent="0.3">
      <c r="A1" s="1436" t="s">
        <v>841</v>
      </c>
      <c r="B1" s="1436"/>
      <c r="C1" s="1436"/>
      <c r="D1" s="1436"/>
      <c r="E1" s="1436"/>
      <c r="F1" s="1436"/>
      <c r="G1" s="1436"/>
      <c r="H1" s="1436"/>
    </row>
    <row r="2" spans="1:10" ht="12.75" customHeight="1" x14ac:dyDescent="0.3">
      <c r="A2" s="16"/>
      <c r="B2" s="16"/>
      <c r="C2" s="16"/>
      <c r="D2" s="16"/>
      <c r="E2" s="16"/>
      <c r="F2" s="677"/>
      <c r="G2" s="16"/>
    </row>
    <row r="3" spans="1:10" ht="17.399999999999999" x14ac:dyDescent="0.3">
      <c r="A3" s="1437" t="s">
        <v>1514</v>
      </c>
      <c r="B3" s="1437"/>
      <c r="C3" s="1437"/>
      <c r="D3" s="1437"/>
      <c r="E3" s="1437"/>
      <c r="F3" s="1437"/>
      <c r="G3" s="1437"/>
      <c r="H3" s="1437"/>
    </row>
    <row r="4" spans="1:10" ht="17.399999999999999" x14ac:dyDescent="0.3">
      <c r="A4" s="1437" t="s">
        <v>2435</v>
      </c>
      <c r="B4" s="1437"/>
      <c r="C4" s="1437"/>
      <c r="D4" s="1437"/>
      <c r="E4" s="1437"/>
      <c r="F4" s="1437"/>
      <c r="G4" s="1437"/>
      <c r="H4" s="1437"/>
    </row>
    <row r="5" spans="1:10" ht="12.75" customHeight="1" x14ac:dyDescent="0.3">
      <c r="A5" s="16"/>
      <c r="B5" s="16"/>
      <c r="C5" s="16"/>
      <c r="D5" s="16"/>
      <c r="E5" s="16"/>
      <c r="F5" s="677"/>
      <c r="G5" s="16"/>
      <c r="H5" s="16"/>
    </row>
    <row r="6" spans="1:10" ht="12.75" customHeight="1" x14ac:dyDescent="0.3">
      <c r="A6" s="16" t="s">
        <v>1180</v>
      </c>
      <c r="B6" s="16"/>
      <c r="C6" s="16"/>
      <c r="D6" s="16"/>
      <c r="E6" s="16"/>
      <c r="F6" s="677"/>
      <c r="G6" s="16"/>
    </row>
    <row r="7" spans="1:10" s="280" customFormat="1" ht="15.75" customHeight="1" x14ac:dyDescent="0.3">
      <c r="A7" s="24" t="s">
        <v>623</v>
      </c>
      <c r="B7" s="24" t="s">
        <v>373</v>
      </c>
      <c r="C7" s="1455" t="s">
        <v>800</v>
      </c>
      <c r="D7" s="1455"/>
      <c r="E7" s="1455"/>
      <c r="F7" s="680"/>
      <c r="G7" s="379" t="s">
        <v>798</v>
      </c>
      <c r="H7" s="378" t="s">
        <v>20</v>
      </c>
    </row>
    <row r="8" spans="1:10" s="36" customFormat="1" ht="15.75" customHeight="1" x14ac:dyDescent="0.3">
      <c r="A8" s="322" t="s">
        <v>1165</v>
      </c>
      <c r="B8" s="24" t="s">
        <v>1046</v>
      </c>
      <c r="C8" s="24">
        <v>2</v>
      </c>
      <c r="D8" s="24">
        <v>3</v>
      </c>
      <c r="E8" s="24">
        <v>4</v>
      </c>
      <c r="F8" s="678" t="s">
        <v>1515</v>
      </c>
      <c r="G8" s="24" t="s">
        <v>718</v>
      </c>
      <c r="H8" s="24" t="s">
        <v>799</v>
      </c>
    </row>
    <row r="9" spans="1:10" s="24" customFormat="1" ht="4.5" customHeight="1" thickBot="1" x14ac:dyDescent="0.35">
      <c r="A9" s="25"/>
      <c r="B9" s="25"/>
      <c r="C9" s="19"/>
      <c r="D9" s="19"/>
      <c r="E9" s="19"/>
      <c r="F9" s="19"/>
      <c r="G9" s="19"/>
      <c r="H9" s="19"/>
    </row>
    <row r="10" spans="1:10" s="36" customFormat="1" ht="4.5" customHeight="1" x14ac:dyDescent="0.25">
      <c r="C10" s="70"/>
      <c r="D10" s="70"/>
      <c r="E10" s="70"/>
      <c r="H10" s="70"/>
    </row>
    <row r="11" spans="1:10" s="91" customFormat="1" ht="14.25" customHeight="1" x14ac:dyDescent="0.25">
      <c r="A11" s="136">
        <v>1999</v>
      </c>
      <c r="B11" s="300">
        <v>31365</v>
      </c>
      <c r="C11" s="300">
        <v>11816</v>
      </c>
      <c r="D11" s="300">
        <v>7005</v>
      </c>
      <c r="E11" s="300">
        <v>7634</v>
      </c>
      <c r="F11" s="300">
        <v>4910</v>
      </c>
      <c r="G11" s="330">
        <v>101610</v>
      </c>
      <c r="H11" s="331">
        <v>3.2</v>
      </c>
      <c r="I11" s="323"/>
      <c r="J11" s="153"/>
    </row>
    <row r="12" spans="1:10" s="137" customFormat="1" ht="14.25" customHeight="1" x14ac:dyDescent="0.25">
      <c r="A12" s="136">
        <v>2000</v>
      </c>
      <c r="B12" s="300">
        <v>32023</v>
      </c>
      <c r="C12" s="300">
        <v>13020</v>
      </c>
      <c r="D12" s="300">
        <v>7106</v>
      </c>
      <c r="E12" s="300">
        <v>7331</v>
      </c>
      <c r="F12" s="300">
        <v>4566</v>
      </c>
      <c r="G12" s="330">
        <v>101039</v>
      </c>
      <c r="H12" s="331">
        <v>3.2</v>
      </c>
      <c r="I12" s="323"/>
      <c r="J12" s="153"/>
    </row>
    <row r="13" spans="1:10" s="137" customFormat="1" ht="14.25" customHeight="1" x14ac:dyDescent="0.25">
      <c r="A13" s="136">
        <v>2001</v>
      </c>
      <c r="B13" s="300">
        <v>32301</v>
      </c>
      <c r="C13" s="300">
        <v>13451</v>
      </c>
      <c r="D13" s="300">
        <v>7168</v>
      </c>
      <c r="E13" s="300">
        <v>7244</v>
      </c>
      <c r="F13" s="300">
        <v>4438</v>
      </c>
      <c r="G13" s="330">
        <v>101021</v>
      </c>
      <c r="H13" s="331">
        <v>3.1</v>
      </c>
      <c r="I13" s="323"/>
      <c r="J13" s="153"/>
    </row>
    <row r="14" spans="1:10" s="137" customFormat="1" ht="14.25" customHeight="1" x14ac:dyDescent="0.25">
      <c r="A14" s="136">
        <v>2002</v>
      </c>
      <c r="B14" s="300">
        <v>32553</v>
      </c>
      <c r="C14" s="300">
        <v>13558</v>
      </c>
      <c r="D14" s="300">
        <v>7222</v>
      </c>
      <c r="E14" s="300">
        <v>7295</v>
      </c>
      <c r="F14" s="300">
        <v>4478</v>
      </c>
      <c r="G14" s="330">
        <v>101782</v>
      </c>
      <c r="H14" s="331">
        <v>3.1</v>
      </c>
      <c r="I14" s="323"/>
      <c r="J14" s="153"/>
    </row>
    <row r="15" spans="1:10" s="137" customFormat="1" ht="14.25" customHeight="1" x14ac:dyDescent="0.25">
      <c r="A15" s="136">
        <v>2003</v>
      </c>
      <c r="B15" s="300">
        <v>32903</v>
      </c>
      <c r="C15" s="300">
        <v>13703</v>
      </c>
      <c r="D15" s="300">
        <v>7303</v>
      </c>
      <c r="E15" s="300">
        <v>7370</v>
      </c>
      <c r="F15" s="300">
        <v>4527</v>
      </c>
      <c r="G15" s="330">
        <v>102908</v>
      </c>
      <c r="H15" s="331">
        <v>3.1</v>
      </c>
      <c r="I15" s="323"/>
      <c r="J15" s="153"/>
    </row>
    <row r="16" spans="1:10" s="137" customFormat="1" ht="14.25" customHeight="1" x14ac:dyDescent="0.25">
      <c r="A16" s="136">
        <v>2004</v>
      </c>
      <c r="B16" s="300">
        <v>33216</v>
      </c>
      <c r="C16" s="300">
        <v>13834</v>
      </c>
      <c r="D16" s="300">
        <v>7372</v>
      </c>
      <c r="E16" s="300">
        <v>7440</v>
      </c>
      <c r="F16" s="300">
        <v>4570</v>
      </c>
      <c r="G16" s="300">
        <v>103991</v>
      </c>
      <c r="H16" s="331">
        <v>3.1</v>
      </c>
      <c r="I16" s="323"/>
      <c r="J16" s="153"/>
    </row>
    <row r="17" spans="1:10" s="137" customFormat="1" ht="14.25" customHeight="1" x14ac:dyDescent="0.25">
      <c r="A17" s="136">
        <v>2005</v>
      </c>
      <c r="B17" s="300">
        <v>33422</v>
      </c>
      <c r="C17" s="300">
        <v>13919</v>
      </c>
      <c r="D17" s="300">
        <v>7418</v>
      </c>
      <c r="E17" s="300">
        <v>7486</v>
      </c>
      <c r="F17" s="300">
        <v>4599</v>
      </c>
      <c r="G17" s="330">
        <v>104785</v>
      </c>
      <c r="H17" s="331">
        <v>3.1</v>
      </c>
      <c r="I17" s="323"/>
      <c r="J17" s="153"/>
    </row>
    <row r="18" spans="1:10" s="137" customFormat="1" ht="14.25" customHeight="1" x14ac:dyDescent="0.25">
      <c r="A18" s="136">
        <v>2006</v>
      </c>
      <c r="B18" s="300">
        <v>32948</v>
      </c>
      <c r="C18" s="300">
        <v>15419</v>
      </c>
      <c r="D18" s="300">
        <v>6729</v>
      </c>
      <c r="E18" s="300">
        <v>7042</v>
      </c>
      <c r="F18" s="300">
        <v>3758</v>
      </c>
      <c r="G18" s="330">
        <v>98966</v>
      </c>
      <c r="H18" s="331">
        <v>3</v>
      </c>
      <c r="I18" s="323"/>
      <c r="J18" s="153"/>
    </row>
    <row r="19" spans="1:10" s="137" customFormat="1" ht="14.25" customHeight="1" x14ac:dyDescent="0.25">
      <c r="A19" s="136">
        <v>2007</v>
      </c>
      <c r="B19" s="307">
        <v>33412</v>
      </c>
      <c r="C19" s="307">
        <v>16108</v>
      </c>
      <c r="D19" s="307">
        <v>6545</v>
      </c>
      <c r="E19" s="307">
        <v>6915</v>
      </c>
      <c r="F19" s="300">
        <v>3844</v>
      </c>
      <c r="G19" s="330">
        <v>99830</v>
      </c>
      <c r="H19" s="331">
        <v>3</v>
      </c>
      <c r="I19" s="323"/>
      <c r="J19" s="153"/>
    </row>
    <row r="20" spans="1:10" s="137" customFormat="1" ht="14.25" customHeight="1" x14ac:dyDescent="0.25">
      <c r="A20" s="136">
        <v>2008</v>
      </c>
      <c r="B20" s="300">
        <v>33882</v>
      </c>
      <c r="C20" s="300">
        <v>16489</v>
      </c>
      <c r="D20" s="300">
        <v>6737</v>
      </c>
      <c r="E20" s="300">
        <v>6962</v>
      </c>
      <c r="F20" s="300">
        <v>3694</v>
      </c>
      <c r="G20" s="300">
        <v>100593</v>
      </c>
      <c r="H20" s="331">
        <v>3</v>
      </c>
      <c r="I20" s="323"/>
      <c r="J20" s="153"/>
    </row>
    <row r="21" spans="1:10" s="137" customFormat="1" ht="14.25" customHeight="1" x14ac:dyDescent="0.25">
      <c r="A21" s="136">
        <v>2009</v>
      </c>
      <c r="B21" s="300">
        <v>34229</v>
      </c>
      <c r="C21" s="300">
        <v>16809</v>
      </c>
      <c r="D21" s="300">
        <v>6782</v>
      </c>
      <c r="E21" s="300">
        <v>6996</v>
      </c>
      <c r="F21" s="300">
        <v>3642</v>
      </c>
      <c r="G21" s="300">
        <v>101204</v>
      </c>
      <c r="H21" s="331">
        <v>3</v>
      </c>
      <c r="I21" s="323"/>
      <c r="J21" s="153"/>
    </row>
    <row r="22" spans="1:10" s="137" customFormat="1" ht="14.25" customHeight="1" x14ac:dyDescent="0.25">
      <c r="A22" s="136">
        <v>2010</v>
      </c>
      <c r="B22" s="300">
        <v>34272</v>
      </c>
      <c r="C22" s="300">
        <v>16948</v>
      </c>
      <c r="D22" s="300">
        <v>6864</v>
      </c>
      <c r="E22" s="300">
        <v>6978</v>
      </c>
      <c r="F22" s="300">
        <v>3482</v>
      </c>
      <c r="G22" s="300">
        <v>100812</v>
      </c>
      <c r="H22" s="331">
        <v>2.9</v>
      </c>
      <c r="I22" s="323"/>
      <c r="J22" s="153"/>
    </row>
    <row r="23" spans="1:10" s="324" customFormat="1" ht="14.25" customHeight="1" x14ac:dyDescent="0.25">
      <c r="A23" s="136">
        <v>2011</v>
      </c>
      <c r="B23" s="300">
        <v>35032</v>
      </c>
      <c r="C23" s="300">
        <v>17559</v>
      </c>
      <c r="D23" s="300">
        <v>7111</v>
      </c>
      <c r="E23" s="300">
        <v>6943</v>
      </c>
      <c r="F23" s="300">
        <v>3419</v>
      </c>
      <c r="G23" s="300">
        <v>102320</v>
      </c>
      <c r="H23" s="331">
        <v>2.9</v>
      </c>
      <c r="I23" s="323"/>
      <c r="J23" s="153"/>
    </row>
    <row r="24" spans="1:10" s="137" customFormat="1" ht="14.25" customHeight="1" x14ac:dyDescent="0.25">
      <c r="A24" s="136">
        <v>2012</v>
      </c>
      <c r="B24" s="300">
        <v>34662</v>
      </c>
      <c r="C24" s="300">
        <v>17738</v>
      </c>
      <c r="D24" s="300">
        <v>6812</v>
      </c>
      <c r="E24" s="300">
        <v>6759</v>
      </c>
      <c r="F24" s="300">
        <v>3353</v>
      </c>
      <c r="G24" s="300">
        <v>100731</v>
      </c>
      <c r="H24" s="331">
        <v>2.9</v>
      </c>
      <c r="I24" s="323"/>
      <c r="J24" s="153"/>
    </row>
    <row r="25" spans="1:10" s="137" customFormat="1" ht="14.25" customHeight="1" x14ac:dyDescent="0.25">
      <c r="A25" s="136">
        <v>2013</v>
      </c>
      <c r="B25" s="300">
        <v>34670</v>
      </c>
      <c r="C25" s="300">
        <v>17813</v>
      </c>
      <c r="D25" s="300">
        <v>6860</v>
      </c>
      <c r="E25" s="300">
        <v>6712</v>
      </c>
      <c r="F25" s="300">
        <v>3285</v>
      </c>
      <c r="G25" s="300">
        <v>100496</v>
      </c>
      <c r="H25" s="331">
        <v>2.9</v>
      </c>
      <c r="I25" s="323"/>
      <c r="J25" s="153"/>
    </row>
    <row r="26" spans="1:10" s="137" customFormat="1" ht="14.25" customHeight="1" x14ac:dyDescent="0.25">
      <c r="A26" s="136">
        <v>2014</v>
      </c>
      <c r="B26" s="300">
        <v>35030</v>
      </c>
      <c r="C26" s="300">
        <v>18218</v>
      </c>
      <c r="D26" s="300">
        <v>6939</v>
      </c>
      <c r="E26" s="300">
        <v>6664</v>
      </c>
      <c r="F26" s="300">
        <v>3209</v>
      </c>
      <c r="G26" s="300">
        <v>100944</v>
      </c>
      <c r="H26" s="331">
        <v>2.9</v>
      </c>
      <c r="I26" s="323"/>
      <c r="J26" s="153"/>
    </row>
    <row r="27" spans="1:10" s="137" customFormat="1" ht="14.25" customHeight="1" x14ac:dyDescent="0.25">
      <c r="A27" s="136">
        <v>2015</v>
      </c>
      <c r="B27" s="300">
        <v>35464</v>
      </c>
      <c r="C27" s="300">
        <v>18538</v>
      </c>
      <c r="D27" s="300">
        <v>7029</v>
      </c>
      <c r="E27" s="300">
        <v>6672</v>
      </c>
      <c r="F27" s="300">
        <v>3225</v>
      </c>
      <c r="G27" s="300">
        <v>102067</v>
      </c>
      <c r="H27" s="331">
        <v>2.9</v>
      </c>
      <c r="I27" s="323"/>
      <c r="J27" s="153"/>
    </row>
    <row r="28" spans="1:10" s="137" customFormat="1" ht="14.25" customHeight="1" x14ac:dyDescent="0.25">
      <c r="A28" s="136">
        <v>2016</v>
      </c>
      <c r="B28" s="300">
        <v>36542</v>
      </c>
      <c r="C28" s="300">
        <v>19161</v>
      </c>
      <c r="D28" s="300">
        <v>7108</v>
      </c>
      <c r="E28" s="300">
        <v>6860</v>
      </c>
      <c r="F28" s="300">
        <v>3413</v>
      </c>
      <c r="G28" s="300">
        <v>105335</v>
      </c>
      <c r="H28" s="331">
        <v>2.9</v>
      </c>
      <c r="I28" s="323"/>
      <c r="J28" s="153"/>
    </row>
    <row r="29" spans="1:10" s="137" customFormat="1" ht="14.25" customHeight="1" x14ac:dyDescent="0.25">
      <c r="A29" s="136" t="s">
        <v>2436</v>
      </c>
      <c r="B29" s="300">
        <v>37070</v>
      </c>
      <c r="C29" s="300">
        <v>19586</v>
      </c>
      <c r="D29" s="300">
        <v>7187</v>
      </c>
      <c r="E29" s="300">
        <v>6850</v>
      </c>
      <c r="F29" s="300">
        <v>3447</v>
      </c>
      <c r="G29" s="300">
        <v>106581</v>
      </c>
      <c r="H29" s="331">
        <v>2.9</v>
      </c>
      <c r="I29" s="323"/>
      <c r="J29" s="153"/>
    </row>
    <row r="30" spans="1:10" s="36" customFormat="1" ht="14.25" customHeight="1" x14ac:dyDescent="0.25">
      <c r="A30" s="136" t="s">
        <v>2437</v>
      </c>
      <c r="B30" s="300">
        <v>37445</v>
      </c>
      <c r="C30" s="300">
        <v>19991</v>
      </c>
      <c r="D30" s="300">
        <v>7179</v>
      </c>
      <c r="E30" s="300">
        <v>6851</v>
      </c>
      <c r="F30" s="300">
        <v>3424</v>
      </c>
      <c r="G30" s="300">
        <v>107287</v>
      </c>
      <c r="H30" s="331">
        <v>2.9</v>
      </c>
      <c r="J30" s="153"/>
    </row>
    <row r="31" spans="1:10" s="137" customFormat="1" ht="14.25" customHeight="1" x14ac:dyDescent="0.25">
      <c r="A31" s="136" t="s">
        <v>2438</v>
      </c>
      <c r="B31" s="300">
        <v>37835</v>
      </c>
      <c r="C31" s="300">
        <v>20386</v>
      </c>
      <c r="D31" s="300">
        <v>7174</v>
      </c>
      <c r="E31" s="300">
        <v>6835</v>
      </c>
      <c r="F31" s="300">
        <v>3440</v>
      </c>
      <c r="G31" s="300">
        <v>108113</v>
      </c>
      <c r="H31" s="331">
        <v>2.9</v>
      </c>
      <c r="J31" s="153"/>
    </row>
    <row r="32" spans="1:10" s="137" customFormat="1" ht="13.8" x14ac:dyDescent="0.25">
      <c r="B32" s="139"/>
      <c r="C32" s="139"/>
      <c r="D32" s="139"/>
      <c r="E32" s="139"/>
      <c r="F32" s="683"/>
      <c r="G32" s="139"/>
      <c r="H32" s="139"/>
    </row>
    <row r="33" spans="1:10" ht="13.8" x14ac:dyDescent="0.25">
      <c r="A33" s="10"/>
      <c r="B33" s="10"/>
      <c r="C33" s="10"/>
      <c r="D33" s="10"/>
      <c r="E33" s="10"/>
      <c r="F33" s="682"/>
      <c r="G33" s="10"/>
      <c r="H33" s="10"/>
    </row>
    <row r="34" spans="1:10" ht="17.399999999999999" x14ac:dyDescent="0.3">
      <c r="A34" s="1437" t="s">
        <v>321</v>
      </c>
      <c r="B34" s="1437"/>
      <c r="C34" s="1437"/>
      <c r="D34" s="1437"/>
      <c r="E34" s="1437"/>
      <c r="F34" s="1437"/>
      <c r="G34" s="1437"/>
      <c r="H34" s="1437"/>
    </row>
    <row r="35" spans="1:10" ht="17.399999999999999" x14ac:dyDescent="0.3">
      <c r="A35" s="1437" t="s">
        <v>2348</v>
      </c>
      <c r="B35" s="1437"/>
      <c r="C35" s="1437"/>
      <c r="D35" s="1437"/>
      <c r="E35" s="1437"/>
      <c r="F35" s="1437"/>
      <c r="G35" s="1437"/>
      <c r="H35" s="1437"/>
    </row>
    <row r="36" spans="1:10" ht="12.75" customHeight="1" x14ac:dyDescent="0.3">
      <c r="A36" s="16"/>
      <c r="B36" s="16"/>
      <c r="C36" s="16"/>
      <c r="D36" s="16"/>
      <c r="E36" s="16"/>
      <c r="F36" s="677"/>
      <c r="G36" s="16"/>
      <c r="H36" s="16"/>
    </row>
    <row r="37" spans="1:10" ht="12.75" customHeight="1" x14ac:dyDescent="0.3">
      <c r="A37" s="16" t="s">
        <v>1180</v>
      </c>
      <c r="B37" s="16"/>
      <c r="C37" s="16"/>
      <c r="D37" s="16"/>
      <c r="E37" s="16"/>
      <c r="F37" s="677"/>
      <c r="G37" s="16"/>
      <c r="H37" s="82"/>
    </row>
    <row r="38" spans="1:10" ht="15.6" x14ac:dyDescent="0.3">
      <c r="A38" s="24" t="s">
        <v>623</v>
      </c>
      <c r="B38" s="24" t="s">
        <v>373</v>
      </c>
      <c r="C38" s="1455" t="s">
        <v>800</v>
      </c>
      <c r="D38" s="1455"/>
      <c r="E38" s="1455"/>
      <c r="F38" s="680"/>
      <c r="G38" s="379" t="s">
        <v>798</v>
      </c>
      <c r="H38" s="378" t="s">
        <v>20</v>
      </c>
    </row>
    <row r="39" spans="1:10" ht="15.6" x14ac:dyDescent="0.3">
      <c r="A39" s="322" t="s">
        <v>1165</v>
      </c>
      <c r="B39" s="24" t="s">
        <v>1046</v>
      </c>
      <c r="C39" s="24">
        <v>2</v>
      </c>
      <c r="D39" s="24">
        <v>3</v>
      </c>
      <c r="E39" s="24">
        <v>4</v>
      </c>
      <c r="F39" s="678" t="s">
        <v>1515</v>
      </c>
      <c r="G39" s="24" t="s">
        <v>718</v>
      </c>
      <c r="H39" s="24" t="s">
        <v>799</v>
      </c>
    </row>
    <row r="40" spans="1:10" ht="4.5" customHeight="1" thickBot="1" x14ac:dyDescent="0.3">
      <c r="A40" s="134"/>
      <c r="B40" s="134"/>
      <c r="C40" s="362"/>
      <c r="D40" s="362"/>
      <c r="E40" s="362"/>
      <c r="F40" s="362"/>
      <c r="G40" s="362"/>
      <c r="H40" s="362"/>
    </row>
    <row r="41" spans="1:10" ht="4.5" customHeight="1" x14ac:dyDescent="0.25">
      <c r="A41" s="137"/>
      <c r="B41" s="137"/>
      <c r="C41" s="200"/>
      <c r="D41" s="200"/>
      <c r="E41" s="200"/>
      <c r="F41" s="137"/>
      <c r="G41" s="137"/>
      <c r="H41" s="200"/>
    </row>
    <row r="42" spans="1:10" ht="13.8" x14ac:dyDescent="0.25">
      <c r="A42" s="136">
        <v>1999</v>
      </c>
      <c r="B42" s="300">
        <v>5807</v>
      </c>
      <c r="C42" s="300">
        <v>3301</v>
      </c>
      <c r="D42" s="300">
        <v>1751</v>
      </c>
      <c r="E42" s="300">
        <v>508</v>
      </c>
      <c r="F42" s="330">
        <v>247</v>
      </c>
      <c r="G42" s="330">
        <v>15133</v>
      </c>
      <c r="H42" s="532">
        <v>2.6</v>
      </c>
      <c r="J42" s="48"/>
    </row>
    <row r="43" spans="1:10" ht="13.8" x14ac:dyDescent="0.25">
      <c r="A43" s="136">
        <v>2000</v>
      </c>
      <c r="B43" s="300">
        <v>6131</v>
      </c>
      <c r="C43" s="300">
        <v>3847</v>
      </c>
      <c r="D43" s="300">
        <v>1580</v>
      </c>
      <c r="E43" s="300">
        <v>585</v>
      </c>
      <c r="F43" s="300">
        <v>119</v>
      </c>
      <c r="G43" s="330">
        <v>15400</v>
      </c>
      <c r="H43" s="532">
        <v>2.5</v>
      </c>
      <c r="J43" s="48"/>
    </row>
    <row r="44" spans="1:10" ht="13.8" x14ac:dyDescent="0.25">
      <c r="A44" s="136">
        <v>2001</v>
      </c>
      <c r="B44" s="300">
        <v>6355</v>
      </c>
      <c r="C44" s="300">
        <v>4057</v>
      </c>
      <c r="D44" s="300">
        <v>1589</v>
      </c>
      <c r="E44" s="300">
        <v>611</v>
      </c>
      <c r="F44" s="300">
        <v>98</v>
      </c>
      <c r="G44" s="330">
        <v>15853</v>
      </c>
      <c r="H44" s="532">
        <v>2.5</v>
      </c>
      <c r="J44" s="48"/>
    </row>
    <row r="45" spans="1:10" ht="13.8" x14ac:dyDescent="0.25">
      <c r="A45" s="136">
        <v>2002</v>
      </c>
      <c r="B45" s="300">
        <v>6403</v>
      </c>
      <c r="C45" s="300">
        <v>4088</v>
      </c>
      <c r="D45" s="300">
        <v>1601</v>
      </c>
      <c r="E45" s="300">
        <v>616</v>
      </c>
      <c r="F45" s="300">
        <v>98</v>
      </c>
      <c r="G45" s="330">
        <v>15972</v>
      </c>
      <c r="H45" s="532">
        <v>2.5</v>
      </c>
      <c r="J45" s="48"/>
    </row>
    <row r="46" spans="1:10" ht="13.8" x14ac:dyDescent="0.25">
      <c r="A46" s="136">
        <v>2003</v>
      </c>
      <c r="B46" s="300">
        <v>6475</v>
      </c>
      <c r="C46" s="300">
        <v>4132</v>
      </c>
      <c r="D46" s="300">
        <v>1620</v>
      </c>
      <c r="E46" s="300">
        <v>624</v>
      </c>
      <c r="F46" s="300">
        <v>99</v>
      </c>
      <c r="G46" s="330">
        <v>16147</v>
      </c>
      <c r="H46" s="532">
        <v>2.5</v>
      </c>
      <c r="J46" s="48"/>
    </row>
    <row r="47" spans="1:10" ht="13.8" x14ac:dyDescent="0.25">
      <c r="A47" s="136">
        <v>2004</v>
      </c>
      <c r="B47" s="300">
        <v>6537</v>
      </c>
      <c r="C47" s="300">
        <v>4171</v>
      </c>
      <c r="D47" s="300">
        <v>1636</v>
      </c>
      <c r="E47" s="300">
        <v>630</v>
      </c>
      <c r="F47" s="300">
        <v>100</v>
      </c>
      <c r="G47" s="330">
        <v>16341</v>
      </c>
      <c r="H47" s="532">
        <v>2.5</v>
      </c>
      <c r="J47" s="48"/>
    </row>
    <row r="48" spans="1:10" ht="13.8" x14ac:dyDescent="0.25">
      <c r="A48" s="136">
        <v>2005</v>
      </c>
      <c r="B48" s="300">
        <v>6576</v>
      </c>
      <c r="C48" s="300">
        <v>4196</v>
      </c>
      <c r="D48" s="300">
        <v>1646</v>
      </c>
      <c r="E48" s="300">
        <v>634</v>
      </c>
      <c r="F48" s="300">
        <v>100</v>
      </c>
      <c r="G48" s="300">
        <v>16472</v>
      </c>
      <c r="H48" s="532">
        <v>2.5</v>
      </c>
      <c r="J48" s="48"/>
    </row>
    <row r="49" spans="1:10" ht="13.8" x14ac:dyDescent="0.25">
      <c r="A49" s="136">
        <v>2006</v>
      </c>
      <c r="B49" s="300">
        <v>6461</v>
      </c>
      <c r="C49" s="300">
        <v>4012</v>
      </c>
      <c r="D49" s="300">
        <v>1821</v>
      </c>
      <c r="E49" s="300">
        <v>545</v>
      </c>
      <c r="F49" s="300">
        <v>83</v>
      </c>
      <c r="G49" s="330">
        <v>16090</v>
      </c>
      <c r="H49" s="532">
        <v>2.5</v>
      </c>
      <c r="J49" s="48"/>
    </row>
    <row r="50" spans="1:10" ht="13.8" x14ac:dyDescent="0.25">
      <c r="A50" s="136">
        <v>2007</v>
      </c>
      <c r="B50" s="307">
        <v>6097</v>
      </c>
      <c r="C50" s="307">
        <v>3743</v>
      </c>
      <c r="D50" s="307">
        <v>1756</v>
      </c>
      <c r="E50" s="307">
        <v>531</v>
      </c>
      <c r="F50" s="300">
        <v>67</v>
      </c>
      <c r="G50" s="330">
        <v>15226</v>
      </c>
      <c r="H50" s="532">
        <v>2.5</v>
      </c>
      <c r="J50" s="48"/>
    </row>
    <row r="51" spans="1:10" ht="13.8" x14ac:dyDescent="0.25">
      <c r="A51" s="136">
        <v>2008</v>
      </c>
      <c r="B51" s="307">
        <v>6391</v>
      </c>
      <c r="C51" s="307">
        <v>3932</v>
      </c>
      <c r="D51" s="307">
        <v>1784</v>
      </c>
      <c r="E51" s="307">
        <v>566</v>
      </c>
      <c r="F51" s="300">
        <v>109</v>
      </c>
      <c r="G51" s="330">
        <v>16038</v>
      </c>
      <c r="H51" s="532">
        <v>2.5</v>
      </c>
      <c r="J51" s="48"/>
    </row>
    <row r="52" spans="1:10" ht="13.8" x14ac:dyDescent="0.25">
      <c r="A52" s="136">
        <v>2009</v>
      </c>
      <c r="B52" s="307">
        <v>6545</v>
      </c>
      <c r="C52" s="307">
        <v>4040</v>
      </c>
      <c r="D52" s="307">
        <v>1813</v>
      </c>
      <c r="E52" s="307">
        <v>571</v>
      </c>
      <c r="F52" s="300">
        <v>121</v>
      </c>
      <c r="G52" s="330">
        <v>16437</v>
      </c>
      <c r="H52" s="532">
        <v>2.5</v>
      </c>
      <c r="J52" s="48"/>
    </row>
    <row r="53" spans="1:10" ht="13.8" x14ac:dyDescent="0.25">
      <c r="A53" s="136">
        <v>2010</v>
      </c>
      <c r="B53" s="307">
        <v>6769</v>
      </c>
      <c r="C53" s="307">
        <v>4190</v>
      </c>
      <c r="D53" s="307">
        <v>1880</v>
      </c>
      <c r="E53" s="307">
        <v>582</v>
      </c>
      <c r="F53" s="300">
        <v>117</v>
      </c>
      <c r="G53" s="330">
        <v>16967</v>
      </c>
      <c r="H53" s="532">
        <v>2.5</v>
      </c>
      <c r="J53" s="48"/>
    </row>
    <row r="54" spans="1:10" ht="14.25" customHeight="1" x14ac:dyDescent="0.25">
      <c r="A54" s="136">
        <v>2011</v>
      </c>
      <c r="B54" s="307">
        <v>6652</v>
      </c>
      <c r="C54" s="307">
        <v>4184</v>
      </c>
      <c r="D54" s="307">
        <v>1785</v>
      </c>
      <c r="E54" s="307">
        <v>552</v>
      </c>
      <c r="F54" s="300">
        <v>131</v>
      </c>
      <c r="G54" s="330">
        <v>16618</v>
      </c>
      <c r="H54" s="532">
        <v>2.5</v>
      </c>
      <c r="J54" s="48"/>
    </row>
    <row r="55" spans="1:10" ht="14.25" customHeight="1" x14ac:dyDescent="0.25">
      <c r="A55" s="136">
        <v>2012</v>
      </c>
      <c r="B55" s="307">
        <v>6684</v>
      </c>
      <c r="C55" s="307">
        <v>4165</v>
      </c>
      <c r="D55" s="307">
        <v>1856</v>
      </c>
      <c r="E55" s="307">
        <v>527</v>
      </c>
      <c r="F55" s="300">
        <v>136</v>
      </c>
      <c r="G55" s="330">
        <v>16726</v>
      </c>
      <c r="H55" s="532">
        <v>2.5</v>
      </c>
      <c r="J55" s="48"/>
    </row>
    <row r="56" spans="1:10" ht="14.25" customHeight="1" x14ac:dyDescent="0.25">
      <c r="A56" s="136">
        <v>2013</v>
      </c>
      <c r="B56" s="307">
        <v>6792</v>
      </c>
      <c r="C56" s="307">
        <v>4223</v>
      </c>
      <c r="D56" s="307">
        <v>1896</v>
      </c>
      <c r="E56" s="307">
        <v>551</v>
      </c>
      <c r="F56" s="300">
        <v>122</v>
      </c>
      <c r="G56" s="330">
        <v>16968</v>
      </c>
      <c r="H56" s="532">
        <v>2.5</v>
      </c>
      <c r="J56" s="48"/>
    </row>
    <row r="57" spans="1:10" ht="14.25" customHeight="1" x14ac:dyDescent="0.25">
      <c r="A57" s="136">
        <v>2014</v>
      </c>
      <c r="B57" s="307">
        <v>6802</v>
      </c>
      <c r="C57" s="307">
        <v>4241</v>
      </c>
      <c r="D57" s="307">
        <v>1858</v>
      </c>
      <c r="E57" s="307">
        <v>579</v>
      </c>
      <c r="F57" s="300">
        <v>124</v>
      </c>
      <c r="G57" s="330">
        <v>17012</v>
      </c>
      <c r="H57" s="532">
        <v>2.5</v>
      </c>
      <c r="J57" s="48"/>
    </row>
    <row r="58" spans="1:10" ht="14.25" customHeight="1" x14ac:dyDescent="0.25">
      <c r="A58" s="136">
        <v>2015</v>
      </c>
      <c r="B58" s="307">
        <v>7016</v>
      </c>
      <c r="C58" s="307">
        <v>4316</v>
      </c>
      <c r="D58" s="307">
        <v>1948</v>
      </c>
      <c r="E58" s="307">
        <v>595</v>
      </c>
      <c r="F58" s="300">
        <v>157</v>
      </c>
      <c r="G58" s="330">
        <v>17698</v>
      </c>
      <c r="H58" s="532">
        <v>2.5</v>
      </c>
      <c r="J58" s="48"/>
    </row>
    <row r="59" spans="1:10" ht="14.25" customHeight="1" x14ac:dyDescent="0.25">
      <c r="A59" s="136">
        <v>2016</v>
      </c>
      <c r="B59" s="307">
        <v>7220</v>
      </c>
      <c r="C59" s="307">
        <v>4465</v>
      </c>
      <c r="D59" s="307">
        <v>1976</v>
      </c>
      <c r="E59" s="307">
        <v>608</v>
      </c>
      <c r="F59" s="300">
        <v>171</v>
      </c>
      <c r="G59" s="330">
        <v>18229</v>
      </c>
      <c r="H59" s="532">
        <v>2.5</v>
      </c>
      <c r="J59" s="48"/>
    </row>
    <row r="60" spans="1:10" ht="14.25" customHeight="1" x14ac:dyDescent="0.25">
      <c r="A60" s="136" t="s">
        <v>2436</v>
      </c>
      <c r="B60" s="307">
        <v>7353</v>
      </c>
      <c r="C60" s="307">
        <v>4567</v>
      </c>
      <c r="D60" s="307">
        <v>1998</v>
      </c>
      <c r="E60" s="307">
        <v>613</v>
      </c>
      <c r="F60" s="300">
        <v>175</v>
      </c>
      <c r="G60" s="330">
        <v>18539</v>
      </c>
      <c r="H60" s="532">
        <v>2.5</v>
      </c>
      <c r="J60" s="48"/>
    </row>
    <row r="61" spans="1:10" ht="14.25" customHeight="1" x14ac:dyDescent="0.25">
      <c r="A61" s="136" t="s">
        <v>2437</v>
      </c>
      <c r="B61" s="307">
        <v>7377</v>
      </c>
      <c r="C61" s="307">
        <v>4551</v>
      </c>
      <c r="D61" s="307">
        <v>2013</v>
      </c>
      <c r="E61" s="307">
        <v>623</v>
      </c>
      <c r="F61" s="300">
        <v>190</v>
      </c>
      <c r="G61" s="330">
        <v>18697</v>
      </c>
      <c r="H61" s="532">
        <v>2.5</v>
      </c>
      <c r="J61" s="48"/>
    </row>
    <row r="62" spans="1:10" ht="14.25" customHeight="1" x14ac:dyDescent="0.25">
      <c r="A62" s="136" t="s">
        <v>2438</v>
      </c>
      <c r="B62" s="307">
        <v>7443</v>
      </c>
      <c r="C62" s="307">
        <v>4577</v>
      </c>
      <c r="D62" s="307">
        <v>2030</v>
      </c>
      <c r="E62" s="307">
        <v>631</v>
      </c>
      <c r="F62" s="300">
        <v>205</v>
      </c>
      <c r="G62" s="330">
        <v>18923</v>
      </c>
      <c r="H62" s="532">
        <v>2.5</v>
      </c>
      <c r="J62" s="48"/>
    </row>
    <row r="63" spans="1:10" ht="11.25" customHeight="1" x14ac:dyDescent="0.25">
      <c r="A63" s="136"/>
      <c r="B63" s="307"/>
      <c r="C63" s="307"/>
      <c r="D63" s="307"/>
      <c r="E63" s="307"/>
      <c r="F63" s="300"/>
      <c r="G63" s="330"/>
      <c r="H63" s="331"/>
    </row>
    <row r="64" spans="1:10" s="36" customFormat="1" ht="13.8" x14ac:dyDescent="0.25">
      <c r="A64" s="328" t="s">
        <v>797</v>
      </c>
    </row>
    <row r="65" spans="1:13" ht="13.8" x14ac:dyDescent="0.25">
      <c r="A65" s="328"/>
    </row>
    <row r="66" spans="1:13" ht="13.8" x14ac:dyDescent="0.25">
      <c r="A66" s="683" t="s">
        <v>1516</v>
      </c>
    </row>
    <row r="67" spans="1:13" ht="13.8" x14ac:dyDescent="0.25">
      <c r="B67" s="139"/>
      <c r="C67" s="139"/>
      <c r="D67" s="139"/>
      <c r="E67" s="139"/>
      <c r="F67" s="683"/>
      <c r="G67" s="139"/>
      <c r="H67" s="139"/>
      <c r="I67" s="139"/>
      <c r="J67" s="139"/>
      <c r="K67" s="139"/>
      <c r="L67" s="139"/>
      <c r="M67" s="139"/>
    </row>
  </sheetData>
  <customSheetViews>
    <customSheetView guid="{F67F5823-51D5-4D47-B100-5B47C1E6BCB9}" showPageBreaks="1" fitToPage="1" printArea="1" topLeftCell="A37">
      <selection activeCell="A70" sqref="A70"/>
      <pageMargins left="0.75" right="0.75" top="1" bottom="1" header="0.5" footer="0.5"/>
      <printOptions horizontalCentered="1"/>
      <pageSetup scale="71" firstPageNumber="33" orientation="portrait"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1" firstPageNumber="33" orientation="portrait" r:id="rId2"/>
      <headerFooter alignWithMargins="0">
        <oddFooter>&amp;C&amp;P</oddFooter>
      </headerFooter>
    </customSheetView>
  </customSheetViews>
  <mergeCells count="7">
    <mergeCell ref="A34:H34"/>
    <mergeCell ref="A35:H35"/>
    <mergeCell ref="C38:E38"/>
    <mergeCell ref="A1:H1"/>
    <mergeCell ref="A3:H3"/>
    <mergeCell ref="A4:H4"/>
    <mergeCell ref="C7:E7"/>
  </mergeCells>
  <phoneticPr fontId="0" type="noConversion"/>
  <printOptions horizontalCentered="1"/>
  <pageMargins left="0.74803149606299202" right="0.74803149606299202" top="0.98425196850393704" bottom="0.98425196850393704" header="0.511811023622047" footer="0.511811023622047"/>
  <pageSetup scale="75" firstPageNumber="27" orientation="portrait" useFirstPageNumber="1" r:id="rId3"/>
  <headerFooter alignWithMargins="0"/>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F62"/>
  <sheetViews>
    <sheetView zoomScaleNormal="100" workbookViewId="0">
      <selection sqref="A1:F1"/>
    </sheetView>
  </sheetViews>
  <sheetFormatPr defaultColWidth="9.109375" defaultRowHeight="13.8" x14ac:dyDescent="0.25"/>
  <cols>
    <col min="1" max="1" width="29.5546875" style="161" customWidth="1"/>
    <col min="2" max="2" width="26.5546875" style="169" customWidth="1"/>
    <col min="3" max="3" width="11.109375" style="169" customWidth="1"/>
    <col min="4" max="6" width="11" style="161" customWidth="1"/>
    <col min="7" max="16384" width="9.109375" style="161"/>
  </cols>
  <sheetData>
    <row r="1" spans="1:6" ht="17.399999999999999" x14ac:dyDescent="0.3">
      <c r="A1" s="1436" t="s">
        <v>124</v>
      </c>
      <c r="B1" s="1436"/>
      <c r="C1" s="1436"/>
      <c r="D1" s="1436"/>
      <c r="E1" s="1436"/>
      <c r="F1" s="1436"/>
    </row>
    <row r="2" spans="1:6" ht="18" customHeight="1" x14ac:dyDescent="0.25"/>
    <row r="3" spans="1:6" ht="17.399999999999999" x14ac:dyDescent="0.3">
      <c r="A3" s="1436" t="s">
        <v>2029</v>
      </c>
      <c r="B3" s="1436"/>
      <c r="C3" s="1436"/>
      <c r="D3" s="1436"/>
      <c r="E3" s="1436"/>
      <c r="F3" s="1436"/>
    </row>
    <row r="4" spans="1:6" ht="17.399999999999999" x14ac:dyDescent="0.3">
      <c r="A4" s="1437" t="s">
        <v>444</v>
      </c>
      <c r="B4" s="1437"/>
      <c r="C4" s="1437"/>
      <c r="D4" s="1437"/>
      <c r="E4" s="1437"/>
      <c r="F4" s="1437"/>
    </row>
    <row r="5" spans="1:6" ht="12.75" customHeight="1" x14ac:dyDescent="0.25"/>
    <row r="6" spans="1:6" ht="12.75" customHeight="1" x14ac:dyDescent="0.25"/>
    <row r="7" spans="1:6" x14ac:dyDescent="0.25">
      <c r="B7" s="161"/>
      <c r="C7" s="57" t="s">
        <v>2</v>
      </c>
      <c r="D7" s="57" t="s">
        <v>3</v>
      </c>
      <c r="E7" s="57" t="s">
        <v>4</v>
      </c>
      <c r="F7" s="57" t="s">
        <v>1181</v>
      </c>
    </row>
    <row r="8" spans="1:6" ht="4.5" customHeight="1" thickBot="1" x14ac:dyDescent="0.3">
      <c r="A8" s="190"/>
      <c r="B8" s="190"/>
      <c r="C8" s="222"/>
      <c r="D8" s="222"/>
      <c r="E8" s="222"/>
      <c r="F8" s="222"/>
    </row>
    <row r="9" spans="1:6" ht="4.5" customHeight="1" x14ac:dyDescent="0.25">
      <c r="B9" s="161"/>
      <c r="D9" s="169"/>
      <c r="E9" s="169"/>
      <c r="F9" s="169"/>
    </row>
    <row r="10" spans="1:6" x14ac:dyDescent="0.25">
      <c r="A10" s="465" t="s">
        <v>207</v>
      </c>
      <c r="B10" s="465"/>
      <c r="C10" s="477">
        <v>7225</v>
      </c>
      <c r="D10" s="477">
        <v>33975</v>
      </c>
      <c r="E10" s="477">
        <v>18275</v>
      </c>
      <c r="F10" s="477">
        <v>59470</v>
      </c>
    </row>
    <row r="11" spans="1:6" s="52" customFormat="1" ht="13.2" x14ac:dyDescent="0.25">
      <c r="A11" s="460" t="s">
        <v>1297</v>
      </c>
      <c r="B11" s="460"/>
      <c r="C11" s="478">
        <v>2045</v>
      </c>
      <c r="D11" s="478">
        <v>9405</v>
      </c>
      <c r="E11" s="478">
        <v>4840</v>
      </c>
      <c r="F11" s="478">
        <v>16290</v>
      </c>
    </row>
    <row r="12" spans="1:6" s="52" customFormat="1" ht="13.2" x14ac:dyDescent="0.25">
      <c r="A12" s="460" t="s">
        <v>1298</v>
      </c>
      <c r="B12" s="460"/>
      <c r="C12" s="478">
        <v>2845</v>
      </c>
      <c r="D12" s="478">
        <v>12770</v>
      </c>
      <c r="E12" s="478">
        <v>7290</v>
      </c>
      <c r="F12" s="478">
        <v>22905</v>
      </c>
    </row>
    <row r="13" spans="1:6" s="52" customFormat="1" ht="13.2" x14ac:dyDescent="0.25">
      <c r="A13" s="460" t="s">
        <v>1299</v>
      </c>
      <c r="B13" s="460"/>
      <c r="C13" s="478">
        <v>1045</v>
      </c>
      <c r="D13" s="478">
        <v>5220</v>
      </c>
      <c r="E13" s="478">
        <v>2750</v>
      </c>
      <c r="F13" s="478">
        <v>9010</v>
      </c>
    </row>
    <row r="14" spans="1:6" s="52" customFormat="1" ht="13.2" x14ac:dyDescent="0.25">
      <c r="A14" s="460" t="s">
        <v>2027</v>
      </c>
      <c r="B14" s="460"/>
      <c r="C14" s="478">
        <v>830</v>
      </c>
      <c r="D14" s="478">
        <v>4370</v>
      </c>
      <c r="E14" s="478">
        <v>2165</v>
      </c>
      <c r="F14" s="478">
        <v>7365</v>
      </c>
    </row>
    <row r="15" spans="1:6" s="52" customFormat="1" ht="13.2" x14ac:dyDescent="0.25">
      <c r="A15" s="460" t="s">
        <v>2028</v>
      </c>
      <c r="B15" s="460"/>
      <c r="C15" s="478">
        <v>460</v>
      </c>
      <c r="D15" s="478">
        <v>2210</v>
      </c>
      <c r="E15" s="478">
        <v>1230</v>
      </c>
      <c r="F15" s="478">
        <v>3900</v>
      </c>
    </row>
    <row r="16" spans="1:6" ht="12.75" customHeight="1" x14ac:dyDescent="0.25">
      <c r="A16" s="465"/>
      <c r="B16" s="465"/>
      <c r="C16" s="477"/>
      <c r="D16" s="477"/>
      <c r="E16" s="477"/>
      <c r="F16" s="477"/>
    </row>
    <row r="17" spans="1:6" x14ac:dyDescent="0.25">
      <c r="A17" s="465" t="s">
        <v>1342</v>
      </c>
      <c r="B17" s="465"/>
      <c r="C17" s="169">
        <v>16675</v>
      </c>
      <c r="D17" s="477">
        <v>80025</v>
      </c>
      <c r="E17" s="477">
        <v>42985</v>
      </c>
      <c r="F17" s="477">
        <v>139685</v>
      </c>
    </row>
    <row r="18" spans="1:6" x14ac:dyDescent="0.25">
      <c r="A18" s="465" t="s">
        <v>1343</v>
      </c>
      <c r="B18" s="465"/>
      <c r="C18" s="479">
        <v>2.2999999999999998</v>
      </c>
      <c r="D18" s="479">
        <v>2.4</v>
      </c>
      <c r="E18" s="479">
        <v>2.4</v>
      </c>
      <c r="F18" s="479">
        <v>2.2999999999999998</v>
      </c>
    </row>
    <row r="19" spans="1:6" x14ac:dyDescent="0.25">
      <c r="A19" s="465"/>
      <c r="B19" s="465"/>
      <c r="C19" s="479"/>
      <c r="D19" s="479"/>
      <c r="E19" s="479"/>
      <c r="F19" s="479"/>
    </row>
    <row r="20" spans="1:6" x14ac:dyDescent="0.25">
      <c r="A20" s="465" t="s">
        <v>1050</v>
      </c>
      <c r="B20" s="465"/>
      <c r="C20" s="477">
        <v>16655</v>
      </c>
      <c r="D20" s="477">
        <v>79770</v>
      </c>
      <c r="E20" s="477">
        <v>42665</v>
      </c>
      <c r="F20" s="477">
        <v>139090</v>
      </c>
    </row>
    <row r="21" spans="1:6" s="52" customFormat="1" ht="13.2" x14ac:dyDescent="0.25">
      <c r="A21" s="460" t="s">
        <v>1689</v>
      </c>
      <c r="B21" s="460"/>
      <c r="C21" s="478">
        <v>2960</v>
      </c>
      <c r="D21" s="478">
        <v>13330</v>
      </c>
      <c r="E21" s="478">
        <v>7170</v>
      </c>
      <c r="F21" s="478">
        <v>23460</v>
      </c>
    </row>
    <row r="22" spans="1:6" s="52" customFormat="1" ht="13.2" x14ac:dyDescent="0.25">
      <c r="A22" s="460" t="s">
        <v>66</v>
      </c>
      <c r="B22" s="460"/>
      <c r="C22" s="478">
        <v>13695</v>
      </c>
      <c r="D22" s="478">
        <v>66440</v>
      </c>
      <c r="E22" s="478">
        <v>35495</v>
      </c>
      <c r="F22" s="478">
        <v>115630</v>
      </c>
    </row>
    <row r="23" spans="1:6" s="52" customFormat="1" ht="13.2" x14ac:dyDescent="0.25">
      <c r="A23" s="460" t="s">
        <v>2137</v>
      </c>
      <c r="B23" s="460"/>
      <c r="C23" s="480">
        <v>0.17799999999999999</v>
      </c>
      <c r="D23" s="480">
        <v>0.16700000000000001</v>
      </c>
      <c r="E23" s="480">
        <v>0.16800000000000001</v>
      </c>
      <c r="F23" s="480">
        <v>0.16900000000000001</v>
      </c>
    </row>
    <row r="24" spans="1:6" ht="12.75" customHeight="1" x14ac:dyDescent="0.25">
      <c r="B24" s="161"/>
      <c r="C24" s="224"/>
      <c r="D24" s="224"/>
      <c r="E24" s="224"/>
      <c r="F24" s="224"/>
    </row>
    <row r="25" spans="1:6" x14ac:dyDescent="0.25">
      <c r="A25" s="445" t="s">
        <v>2138</v>
      </c>
      <c r="B25" s="465"/>
      <c r="C25" s="477">
        <v>7225</v>
      </c>
      <c r="D25" s="477">
        <v>33975</v>
      </c>
      <c r="E25" s="477">
        <v>18275</v>
      </c>
      <c r="F25" s="477">
        <v>59475</v>
      </c>
    </row>
    <row r="26" spans="1:6" ht="12.75" customHeight="1" x14ac:dyDescent="0.25">
      <c r="A26" s="465"/>
      <c r="B26" s="465"/>
      <c r="C26" s="477"/>
      <c r="D26" s="477"/>
      <c r="E26" s="477"/>
      <c r="F26" s="477"/>
    </row>
    <row r="27" spans="1:6" s="52" customFormat="1" ht="13.2" x14ac:dyDescent="0.25">
      <c r="A27" s="460" t="s">
        <v>1024</v>
      </c>
      <c r="B27" s="460"/>
      <c r="C27" s="478">
        <v>165</v>
      </c>
      <c r="D27" s="478">
        <v>1090</v>
      </c>
      <c r="E27" s="478">
        <v>325</v>
      </c>
      <c r="F27" s="478">
        <v>1585</v>
      </c>
    </row>
    <row r="28" spans="1:6" s="52" customFormat="1" ht="13.2" x14ac:dyDescent="0.25">
      <c r="A28" s="460" t="s">
        <v>1025</v>
      </c>
      <c r="B28" s="460"/>
      <c r="C28" s="478">
        <v>640</v>
      </c>
      <c r="D28" s="478">
        <v>2545</v>
      </c>
      <c r="E28" s="478">
        <v>1480</v>
      </c>
      <c r="F28" s="478">
        <v>4670</v>
      </c>
    </row>
    <row r="29" spans="1:6" s="52" customFormat="1" ht="13.2" x14ac:dyDescent="0.25">
      <c r="A29" s="460" t="s">
        <v>1026</v>
      </c>
      <c r="B29" s="460"/>
      <c r="C29" s="478">
        <v>720</v>
      </c>
      <c r="D29" s="478">
        <v>3030</v>
      </c>
      <c r="E29" s="478">
        <v>1920</v>
      </c>
      <c r="F29" s="478">
        <v>5670</v>
      </c>
    </row>
    <row r="30" spans="1:6" s="52" customFormat="1" ht="13.2" x14ac:dyDescent="0.25">
      <c r="A30" s="460" t="s">
        <v>370</v>
      </c>
      <c r="B30" s="460"/>
      <c r="C30" s="478">
        <v>860</v>
      </c>
      <c r="D30" s="478">
        <v>3255</v>
      </c>
      <c r="E30" s="478">
        <v>2065</v>
      </c>
      <c r="F30" s="478">
        <v>6180</v>
      </c>
    </row>
    <row r="31" spans="1:6" s="52" customFormat="1" ht="13.2" x14ac:dyDescent="0.25">
      <c r="A31" s="460" t="s">
        <v>472</v>
      </c>
      <c r="B31" s="460"/>
      <c r="C31" s="478">
        <v>695</v>
      </c>
      <c r="D31" s="478">
        <v>3130</v>
      </c>
      <c r="E31" s="478">
        <v>1990</v>
      </c>
      <c r="F31" s="478">
        <v>5815</v>
      </c>
    </row>
    <row r="32" spans="1:6" s="52" customFormat="1" ht="13.2" x14ac:dyDescent="0.25">
      <c r="A32" s="460" t="s">
        <v>473</v>
      </c>
      <c r="B32" s="460"/>
      <c r="C32" s="478">
        <v>655</v>
      </c>
      <c r="D32" s="478">
        <v>2905</v>
      </c>
      <c r="E32" s="478">
        <v>1635</v>
      </c>
      <c r="F32" s="478">
        <v>5185</v>
      </c>
    </row>
    <row r="33" spans="1:6" s="52" customFormat="1" ht="13.2" x14ac:dyDescent="0.25">
      <c r="A33" s="460" t="s">
        <v>1690</v>
      </c>
      <c r="B33" s="460"/>
      <c r="C33" s="478">
        <v>1135</v>
      </c>
      <c r="D33" s="478">
        <v>5210</v>
      </c>
      <c r="E33" s="478">
        <v>2860</v>
      </c>
      <c r="F33" s="478">
        <v>9210</v>
      </c>
    </row>
    <row r="34" spans="1:6" s="52" customFormat="1" ht="13.2" x14ac:dyDescent="0.25">
      <c r="A34" s="460" t="s">
        <v>1691</v>
      </c>
      <c r="B34" s="460"/>
      <c r="C34" s="478">
        <v>850</v>
      </c>
      <c r="D34" s="478">
        <v>3980</v>
      </c>
      <c r="E34" s="478">
        <v>2190</v>
      </c>
      <c r="F34" s="478">
        <v>7025</v>
      </c>
    </row>
    <row r="35" spans="1:6" s="52" customFormat="1" ht="13.2" x14ac:dyDescent="0.25">
      <c r="A35" s="460" t="s">
        <v>31</v>
      </c>
      <c r="B35" s="460"/>
      <c r="C35" s="478">
        <v>1490</v>
      </c>
      <c r="D35" s="478">
        <v>8830</v>
      </c>
      <c r="E35" s="478">
        <v>3815</v>
      </c>
      <c r="F35" s="478">
        <v>14135</v>
      </c>
    </row>
    <row r="36" spans="1:6" ht="12.75" customHeight="1" x14ac:dyDescent="0.25">
      <c r="A36" s="465"/>
      <c r="B36" s="465"/>
      <c r="C36" s="477"/>
      <c r="D36" s="477"/>
      <c r="E36" s="477"/>
      <c r="F36" s="477"/>
    </row>
    <row r="37" spans="1:6" x14ac:dyDescent="0.25">
      <c r="A37" s="445" t="s">
        <v>2139</v>
      </c>
      <c r="B37" s="465"/>
      <c r="C37" s="481">
        <v>68637</v>
      </c>
      <c r="D37" s="481">
        <v>77914</v>
      </c>
      <c r="E37" s="481">
        <v>69524</v>
      </c>
      <c r="F37" s="481">
        <v>74210</v>
      </c>
    </row>
    <row r="38" spans="1:6" x14ac:dyDescent="0.25">
      <c r="A38" s="445" t="s">
        <v>2140</v>
      </c>
      <c r="B38" s="465"/>
      <c r="C38" s="481">
        <v>57779</v>
      </c>
      <c r="D38" s="481">
        <v>63770</v>
      </c>
      <c r="E38" s="481">
        <v>58196</v>
      </c>
      <c r="F38" s="481">
        <v>61163</v>
      </c>
    </row>
    <row r="39" spans="1:6" ht="12.75" customHeight="1" x14ac:dyDescent="0.25">
      <c r="B39" s="161"/>
      <c r="D39" s="169"/>
      <c r="E39" s="169"/>
      <c r="F39" s="169"/>
    </row>
    <row r="40" spans="1:6" x14ac:dyDescent="0.25">
      <c r="A40" s="161" t="s">
        <v>1308</v>
      </c>
      <c r="B40" s="161"/>
      <c r="C40" s="169">
        <v>1300</v>
      </c>
      <c r="D40" s="169">
        <v>11320</v>
      </c>
      <c r="E40" s="169">
        <v>4920</v>
      </c>
      <c r="F40" s="169">
        <v>17540</v>
      </c>
    </row>
    <row r="41" spans="1:6" ht="12.75" customHeight="1" x14ac:dyDescent="0.25">
      <c r="B41" s="161"/>
      <c r="D41" s="169"/>
      <c r="E41" s="169"/>
      <c r="F41" s="169"/>
    </row>
    <row r="42" spans="1:6" x14ac:dyDescent="0.25">
      <c r="A42" s="27" t="s">
        <v>1692</v>
      </c>
      <c r="B42" s="161"/>
      <c r="C42" s="225">
        <v>636</v>
      </c>
      <c r="D42" s="225">
        <v>872</v>
      </c>
      <c r="E42" s="225">
        <v>743</v>
      </c>
      <c r="F42" s="225">
        <v>818</v>
      </c>
    </row>
    <row r="43" spans="1:6" ht="12.75" customHeight="1" x14ac:dyDescent="0.25">
      <c r="B43" s="161"/>
      <c r="D43" s="169"/>
      <c r="E43" s="169"/>
      <c r="F43" s="169"/>
    </row>
    <row r="44" spans="1:6" x14ac:dyDescent="0.25">
      <c r="A44" s="27" t="s">
        <v>1693</v>
      </c>
      <c r="B44" s="161"/>
      <c r="C44" s="161"/>
    </row>
    <row r="45" spans="1:6" x14ac:dyDescent="0.25">
      <c r="A45" s="27" t="s">
        <v>1694</v>
      </c>
      <c r="B45" s="161"/>
      <c r="C45" s="224">
        <v>31.7</v>
      </c>
      <c r="D45" s="224">
        <v>38.700000000000003</v>
      </c>
      <c r="E45" s="224">
        <v>31.9</v>
      </c>
      <c r="F45" s="224">
        <v>36.299999999999997</v>
      </c>
    </row>
    <row r="46" spans="1:6" ht="12.75" customHeight="1" x14ac:dyDescent="0.25">
      <c r="B46" s="161"/>
      <c r="D46" s="169"/>
      <c r="E46" s="169"/>
      <c r="F46" s="169"/>
    </row>
    <row r="47" spans="1:6" x14ac:dyDescent="0.25">
      <c r="A47" s="161" t="s">
        <v>761</v>
      </c>
      <c r="B47" s="161"/>
      <c r="C47" s="169">
        <v>5780</v>
      </c>
      <c r="D47" s="169">
        <v>22080</v>
      </c>
      <c r="E47" s="169">
        <v>12970</v>
      </c>
      <c r="F47" s="169">
        <v>40830</v>
      </c>
    </row>
    <row r="48" spans="1:6" ht="12.75" customHeight="1" x14ac:dyDescent="0.25">
      <c r="B48" s="161"/>
      <c r="D48" s="169"/>
      <c r="E48" s="169"/>
      <c r="F48" s="169"/>
    </row>
    <row r="49" spans="1:6" x14ac:dyDescent="0.25">
      <c r="A49" s="27" t="s">
        <v>1695</v>
      </c>
      <c r="B49" s="161"/>
      <c r="C49" s="226">
        <v>781</v>
      </c>
      <c r="D49" s="226">
        <v>1031</v>
      </c>
      <c r="E49" s="226">
        <v>831</v>
      </c>
      <c r="F49" s="226">
        <v>932</v>
      </c>
    </row>
    <row r="50" spans="1:6" ht="12.75" customHeight="1" x14ac:dyDescent="0.25">
      <c r="B50" s="161"/>
      <c r="C50" s="226"/>
      <c r="D50" s="226"/>
      <c r="E50" s="226"/>
      <c r="F50" s="226"/>
    </row>
    <row r="51" spans="1:6" x14ac:dyDescent="0.25">
      <c r="A51" s="27" t="s">
        <v>1697</v>
      </c>
      <c r="B51" s="161"/>
      <c r="C51" s="161"/>
    </row>
    <row r="52" spans="1:6" x14ac:dyDescent="0.25">
      <c r="A52" s="27" t="s">
        <v>1696</v>
      </c>
      <c r="B52" s="161"/>
      <c r="C52" s="224">
        <v>10</v>
      </c>
      <c r="D52" s="224">
        <v>12</v>
      </c>
      <c r="E52" s="224">
        <v>10</v>
      </c>
      <c r="F52" s="224">
        <v>11.1</v>
      </c>
    </row>
    <row r="53" spans="1:6" ht="12.75" customHeight="1" x14ac:dyDescent="0.25">
      <c r="B53" s="161"/>
      <c r="D53" s="169"/>
      <c r="E53" s="169"/>
      <c r="F53" s="169"/>
    </row>
    <row r="54" spans="1:6" x14ac:dyDescent="0.25">
      <c r="A54" s="161" t="s">
        <v>1383</v>
      </c>
      <c r="B54" s="161"/>
      <c r="C54" s="226">
        <v>164221</v>
      </c>
      <c r="D54" s="226">
        <v>227784</v>
      </c>
      <c r="E54" s="226">
        <v>162245</v>
      </c>
      <c r="F54" s="226">
        <v>197966</v>
      </c>
    </row>
    <row r="55" spans="1:6" ht="12.75" customHeight="1" x14ac:dyDescent="0.25">
      <c r="B55" s="161"/>
      <c r="C55" s="226"/>
      <c r="D55" s="226"/>
      <c r="E55" s="226"/>
      <c r="F55" s="226"/>
    </row>
    <row r="56" spans="1:6" ht="39.75" customHeight="1" x14ac:dyDescent="0.25">
      <c r="A56" s="1456" t="s">
        <v>849</v>
      </c>
      <c r="B56" s="1456"/>
      <c r="C56" s="1456"/>
      <c r="D56" s="1456"/>
      <c r="E56" s="1456"/>
      <c r="F56" s="1456"/>
    </row>
    <row r="57" spans="1:6" ht="13.5" customHeight="1" x14ac:dyDescent="0.25">
      <c r="A57" s="763"/>
      <c r="B57" s="763"/>
      <c r="C57" s="763"/>
      <c r="D57" s="763"/>
      <c r="E57" s="763"/>
      <c r="F57" s="763"/>
    </row>
    <row r="58" spans="1:6" ht="12" customHeight="1" x14ac:dyDescent="0.25">
      <c r="A58" s="1458" t="s">
        <v>1698</v>
      </c>
      <c r="B58" s="1458"/>
      <c r="C58" s="1458"/>
      <c r="D58" s="1458"/>
      <c r="E58" s="1458"/>
      <c r="F58" s="1458"/>
    </row>
    <row r="59" spans="1:6" ht="12" customHeight="1" x14ac:dyDescent="0.25">
      <c r="A59" s="1458"/>
      <c r="B59" s="1458"/>
      <c r="C59" s="1458"/>
      <c r="D59" s="1458"/>
      <c r="E59" s="1458"/>
      <c r="F59" s="1458"/>
    </row>
    <row r="60" spans="1:6" ht="7.5" customHeight="1" x14ac:dyDescent="0.25">
      <c r="A60" s="1117"/>
      <c r="B60" s="1117"/>
      <c r="C60" s="1117"/>
      <c r="D60" s="1117"/>
      <c r="E60" s="1117"/>
      <c r="F60" s="1117"/>
    </row>
    <row r="61" spans="1:6" ht="14.25" customHeight="1" x14ac:dyDescent="0.25">
      <c r="A61" s="769" t="s">
        <v>1699</v>
      </c>
      <c r="B61" s="768"/>
      <c r="C61" s="768"/>
      <c r="D61" s="768"/>
      <c r="E61" s="768"/>
      <c r="F61" s="768"/>
    </row>
    <row r="62" spans="1:6" ht="14.25" customHeight="1" x14ac:dyDescent="0.25">
      <c r="A62" s="1457" t="s">
        <v>2141</v>
      </c>
      <c r="B62" s="1457"/>
      <c r="C62" s="1457"/>
      <c r="D62" s="1457"/>
      <c r="E62" s="1457"/>
      <c r="F62" s="1457"/>
    </row>
  </sheetData>
  <customSheetViews>
    <customSheetView guid="{F67F5823-51D5-4D47-B100-5B47C1E6BCB9}" showPageBreaks="1" fitToPage="1" printArea="1">
      <selection sqref="A1:F1"/>
      <pageMargins left="0.75" right="0.75" top="1" bottom="1" header="0.5" footer="0.5"/>
      <printOptions horizontalCentered="1"/>
      <pageSetup scale="73" firstPageNumber="33" orientation="portrait"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4" firstPageNumber="33" orientation="portrait" r:id="rId2"/>
      <headerFooter alignWithMargins="0">
        <oddFooter>&amp;C&amp;P</oddFooter>
      </headerFooter>
    </customSheetView>
  </customSheetViews>
  <mergeCells count="7">
    <mergeCell ref="A1:F1"/>
    <mergeCell ref="A3:F3"/>
    <mergeCell ref="A4:F4"/>
    <mergeCell ref="A56:F56"/>
    <mergeCell ref="A62:F62"/>
    <mergeCell ref="A58:F58"/>
    <mergeCell ref="A59:F59"/>
  </mergeCells>
  <phoneticPr fontId="32" type="noConversion"/>
  <hyperlinks>
    <hyperlink ref="A62:F62" r:id="rId3" display="2016 Census of Canada, Census Profile"/>
  </hyperlinks>
  <printOptions horizontalCentered="1"/>
  <pageMargins left="0.74803149606299202" right="0.74803149606299202" top="0.98425196850393704" bottom="0.98425196850393704" header="0.511811023622047" footer="0.511811023622047"/>
  <pageSetup scale="82" firstPageNumber="27" orientation="portrait" useFirstPageNumber="1" r:id="rId4"/>
  <headerFooter alignWithMargins="0"/>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7"/>
    <pageSetUpPr fitToPage="1"/>
  </sheetPr>
  <dimension ref="A1:Q56"/>
  <sheetViews>
    <sheetView zoomScaleNormal="100" workbookViewId="0">
      <selection sqref="A1:I1"/>
    </sheetView>
  </sheetViews>
  <sheetFormatPr defaultRowHeight="13.2" x14ac:dyDescent="0.25"/>
  <cols>
    <col min="1" max="1" width="20.6640625" customWidth="1"/>
    <col min="2" max="3" width="12.6640625" customWidth="1"/>
    <col min="4" max="4" width="12" bestFit="1" customWidth="1"/>
    <col min="5" max="7" width="11" customWidth="1"/>
    <col min="8" max="8" width="10.88671875" customWidth="1"/>
    <col min="9" max="9" width="11" customWidth="1"/>
    <col min="14" max="14" width="8.6640625" bestFit="1" customWidth="1"/>
  </cols>
  <sheetData>
    <row r="1" spans="1:11" ht="17.399999999999999" x14ac:dyDescent="0.3">
      <c r="A1" s="1436" t="s">
        <v>1082</v>
      </c>
      <c r="B1" s="1436"/>
      <c r="C1" s="1436"/>
      <c r="D1" s="1436"/>
      <c r="E1" s="1436"/>
      <c r="F1" s="1436"/>
      <c r="G1" s="1436"/>
      <c r="H1" s="1436"/>
      <c r="I1" s="1436"/>
    </row>
    <row r="2" spans="1:11" ht="17.399999999999999" x14ac:dyDescent="0.3">
      <c r="A2" s="16"/>
      <c r="B2" s="16"/>
      <c r="C2" s="16"/>
      <c r="D2" s="16"/>
      <c r="E2" s="16"/>
      <c r="F2" s="16"/>
      <c r="G2" s="16"/>
      <c r="H2" s="16"/>
      <c r="I2" s="16"/>
    </row>
    <row r="3" spans="1:11" ht="17.399999999999999" x14ac:dyDescent="0.3">
      <c r="A3" s="1437" t="s">
        <v>2425</v>
      </c>
      <c r="B3" s="1437"/>
      <c r="C3" s="1437"/>
      <c r="D3" s="1437"/>
      <c r="E3" s="1437"/>
      <c r="F3" s="1437"/>
      <c r="G3" s="1437"/>
      <c r="H3" s="1437"/>
      <c r="I3" s="1437"/>
    </row>
    <row r="4" spans="1:11" ht="17.399999999999999" x14ac:dyDescent="0.3">
      <c r="A4" s="1437" t="s">
        <v>344</v>
      </c>
      <c r="B4" s="1437"/>
      <c r="C4" s="1437"/>
      <c r="D4" s="1437"/>
      <c r="E4" s="1437"/>
      <c r="F4" s="1437"/>
      <c r="G4" s="1437"/>
      <c r="H4" s="1437"/>
      <c r="I4" s="1437"/>
    </row>
    <row r="5" spans="1:11" ht="12.75" customHeight="1" x14ac:dyDescent="0.3">
      <c r="A5" s="16"/>
      <c r="B5" s="16"/>
      <c r="C5" s="16"/>
      <c r="D5" s="16"/>
      <c r="E5" s="16"/>
      <c r="F5" s="16"/>
      <c r="G5" s="16"/>
      <c r="H5" s="16"/>
      <c r="I5" s="16"/>
    </row>
    <row r="6" spans="1:11" ht="12.75" customHeight="1" x14ac:dyDescent="0.25">
      <c r="A6" s="175"/>
      <c r="B6" s="176"/>
      <c r="C6" s="176"/>
      <c r="D6" s="176"/>
      <c r="E6" s="177"/>
      <c r="F6" s="177"/>
      <c r="G6" s="176"/>
      <c r="H6" s="176"/>
      <c r="I6" s="176"/>
    </row>
    <row r="7" spans="1:11" s="17" customFormat="1" ht="15.6" x14ac:dyDescent="0.3">
      <c r="B7" s="38" t="s">
        <v>623</v>
      </c>
      <c r="C7" s="38" t="s">
        <v>1314</v>
      </c>
      <c r="D7" s="1445" t="s">
        <v>1217</v>
      </c>
      <c r="E7" s="1445"/>
      <c r="F7" s="1445"/>
      <c r="G7" s="1445" t="s">
        <v>1218</v>
      </c>
      <c r="H7" s="1445"/>
      <c r="I7" s="38" t="s">
        <v>1409</v>
      </c>
    </row>
    <row r="8" spans="1:11" s="17" customFormat="1" ht="15.6" x14ac:dyDescent="0.3">
      <c r="B8" s="38" t="s">
        <v>136</v>
      </c>
      <c r="C8" s="38" t="s">
        <v>135</v>
      </c>
      <c r="D8" s="38" t="s">
        <v>373</v>
      </c>
      <c r="E8" s="38" t="s">
        <v>1104</v>
      </c>
      <c r="F8" s="38" t="s">
        <v>1105</v>
      </c>
      <c r="G8" s="38" t="s">
        <v>1044</v>
      </c>
      <c r="H8" s="38" t="s">
        <v>87</v>
      </c>
      <c r="I8" s="38" t="s">
        <v>87</v>
      </c>
    </row>
    <row r="9" spans="1:11" s="17" customFormat="1" ht="15.6" x14ac:dyDescent="0.3">
      <c r="B9" s="38" t="s">
        <v>1313</v>
      </c>
      <c r="C9" s="38" t="s">
        <v>1313</v>
      </c>
      <c r="D9" s="38" t="s">
        <v>1313</v>
      </c>
      <c r="E9" s="38" t="s">
        <v>1313</v>
      </c>
      <c r="F9" s="38" t="s">
        <v>1313</v>
      </c>
      <c r="G9" s="38" t="s">
        <v>1313</v>
      </c>
      <c r="H9" s="38" t="s">
        <v>88</v>
      </c>
      <c r="I9" s="38" t="s">
        <v>88</v>
      </c>
    </row>
    <row r="10" spans="1:11" s="17" customFormat="1" ht="4.5" customHeight="1" thickBot="1" x14ac:dyDescent="0.35">
      <c r="A10" s="23"/>
      <c r="B10" s="23"/>
      <c r="C10" s="23"/>
      <c r="D10" s="23"/>
      <c r="E10" s="23"/>
      <c r="F10" s="23"/>
      <c r="G10" s="23"/>
      <c r="H10" s="23"/>
      <c r="I10" s="23"/>
    </row>
    <row r="11" spans="1:11" s="17" customFormat="1" ht="4.5" customHeight="1" x14ac:dyDescent="0.3">
      <c r="K11" s="151"/>
    </row>
    <row r="12" spans="1:11" s="14" customFormat="1" ht="13.8" x14ac:dyDescent="0.25">
      <c r="A12" s="10" t="s">
        <v>133</v>
      </c>
      <c r="B12" s="66">
        <v>30739.200000000001</v>
      </c>
      <c r="C12" s="66">
        <v>20199.599999999999</v>
      </c>
      <c r="D12" s="66">
        <v>19055.7</v>
      </c>
      <c r="E12" s="66">
        <v>15445.1</v>
      </c>
      <c r="F12" s="66">
        <v>3610.6</v>
      </c>
      <c r="G12" s="66">
        <v>1143.8</v>
      </c>
      <c r="H12" s="68">
        <v>5.7</v>
      </c>
      <c r="I12" s="68">
        <v>65.7</v>
      </c>
      <c r="J12" s="66"/>
      <c r="K12" s="151"/>
    </row>
    <row r="13" spans="1:11" s="14" customFormat="1" ht="13.8" x14ac:dyDescent="0.25">
      <c r="A13" s="10" t="s">
        <v>1053</v>
      </c>
      <c r="B13" s="45">
        <v>440.6</v>
      </c>
      <c r="C13" s="45">
        <v>257.3</v>
      </c>
      <c r="D13" s="45">
        <v>226.6</v>
      </c>
      <c r="E13" s="45">
        <v>192.4</v>
      </c>
      <c r="F13" s="45">
        <v>34.200000000000003</v>
      </c>
      <c r="G13" s="45">
        <v>30.7</v>
      </c>
      <c r="H13" s="68">
        <v>11.9</v>
      </c>
      <c r="I13" s="68">
        <v>58.4</v>
      </c>
      <c r="J13" s="66"/>
      <c r="K13" s="151"/>
    </row>
    <row r="14" spans="1:11" s="14" customFormat="1" ht="13.8" x14ac:dyDescent="0.25">
      <c r="A14" s="10" t="s">
        <v>745</v>
      </c>
      <c r="B14" s="66">
        <v>128.6</v>
      </c>
      <c r="C14" s="66">
        <v>85.5</v>
      </c>
      <c r="D14" s="66">
        <v>78</v>
      </c>
      <c r="E14" s="66">
        <v>66</v>
      </c>
      <c r="F14" s="66">
        <v>12</v>
      </c>
      <c r="G14" s="66">
        <v>7.5</v>
      </c>
      <c r="H14" s="68">
        <v>8.8000000000000007</v>
      </c>
      <c r="I14" s="68">
        <v>66.5</v>
      </c>
      <c r="J14" s="66"/>
      <c r="K14" s="151"/>
    </row>
    <row r="15" spans="1:11" s="14" customFormat="1" ht="13.8" x14ac:dyDescent="0.25">
      <c r="A15" s="10" t="s">
        <v>1054</v>
      </c>
      <c r="B15" s="66">
        <v>807.2</v>
      </c>
      <c r="C15" s="66">
        <v>502.3</v>
      </c>
      <c r="D15" s="66">
        <v>466.1</v>
      </c>
      <c r="E15" s="66">
        <v>379.8</v>
      </c>
      <c r="F15" s="66">
        <v>86.3</v>
      </c>
      <c r="G15" s="66">
        <v>36.200000000000003</v>
      </c>
      <c r="H15" s="68">
        <v>7.2</v>
      </c>
      <c r="I15" s="68">
        <v>62.2</v>
      </c>
      <c r="J15" s="66"/>
      <c r="K15" s="151"/>
    </row>
    <row r="16" spans="1:11" s="14" customFormat="1" ht="13.8" x14ac:dyDescent="0.25">
      <c r="A16" s="10" t="s">
        <v>1055</v>
      </c>
      <c r="B16" s="66">
        <v>631.4</v>
      </c>
      <c r="C16" s="66">
        <v>387.6</v>
      </c>
      <c r="D16" s="66">
        <v>356.7</v>
      </c>
      <c r="E16" s="66">
        <v>302.7</v>
      </c>
      <c r="F16" s="66">
        <v>54</v>
      </c>
      <c r="G16" s="66">
        <v>30.8</v>
      </c>
      <c r="H16" s="68">
        <v>7.9</v>
      </c>
      <c r="I16" s="68">
        <v>61.4</v>
      </c>
      <c r="J16" s="66"/>
      <c r="K16" s="151"/>
    </row>
    <row r="17" spans="1:17" s="14" customFormat="1" ht="13.8" x14ac:dyDescent="0.25">
      <c r="A17" s="10" t="s">
        <v>134</v>
      </c>
      <c r="B17" s="66">
        <v>7051.5</v>
      </c>
      <c r="C17" s="66">
        <v>4571.7</v>
      </c>
      <c r="D17" s="66">
        <v>4339.8999999999996</v>
      </c>
      <c r="E17" s="66">
        <v>3520.4</v>
      </c>
      <c r="F17" s="66">
        <v>819.5</v>
      </c>
      <c r="G17" s="66">
        <v>231.7</v>
      </c>
      <c r="H17" s="68">
        <v>5.0999999999999996</v>
      </c>
      <c r="I17" s="68">
        <v>64.8</v>
      </c>
      <c r="J17" s="66"/>
      <c r="K17" s="151"/>
    </row>
    <row r="18" spans="1:17" s="14" customFormat="1" ht="13.8" x14ac:dyDescent="0.25">
      <c r="A18" s="10" t="s">
        <v>1057</v>
      </c>
      <c r="B18" s="66">
        <v>12129.5</v>
      </c>
      <c r="C18" s="66">
        <v>7890.6</v>
      </c>
      <c r="D18" s="66">
        <v>7452.6</v>
      </c>
      <c r="E18" s="66">
        <v>6065.8</v>
      </c>
      <c r="F18" s="66">
        <v>1386.8</v>
      </c>
      <c r="G18" s="66">
        <v>438</v>
      </c>
      <c r="H18" s="68">
        <v>5.6</v>
      </c>
      <c r="I18" s="68">
        <v>65.099999999999994</v>
      </c>
      <c r="J18" s="66"/>
      <c r="K18" s="151"/>
      <c r="Q18" s="121"/>
    </row>
    <row r="19" spans="1:17" s="14" customFormat="1" ht="13.8" x14ac:dyDescent="0.25">
      <c r="A19" s="10" t="s">
        <v>1058</v>
      </c>
      <c r="B19" s="66">
        <v>1037.5</v>
      </c>
      <c r="C19" s="66">
        <v>690</v>
      </c>
      <c r="D19" s="66">
        <v>653.4</v>
      </c>
      <c r="E19" s="66">
        <v>525.20000000000005</v>
      </c>
      <c r="F19" s="66">
        <v>128.30000000000001</v>
      </c>
      <c r="G19" s="66">
        <v>36.5</v>
      </c>
      <c r="H19" s="68">
        <v>5.3</v>
      </c>
      <c r="I19" s="68">
        <v>66.5</v>
      </c>
      <c r="J19" s="66"/>
      <c r="K19" s="151"/>
      <c r="Q19" s="121"/>
    </row>
    <row r="20" spans="1:17" s="14" customFormat="1" ht="13.8" x14ac:dyDescent="0.25">
      <c r="A20" s="10" t="s">
        <v>1059</v>
      </c>
      <c r="B20" s="66">
        <v>889.8</v>
      </c>
      <c r="C20" s="66">
        <v>613.70000000000005</v>
      </c>
      <c r="D20" s="66">
        <v>580.4</v>
      </c>
      <c r="E20" s="66">
        <v>473.9</v>
      </c>
      <c r="F20" s="66">
        <v>106.4</v>
      </c>
      <c r="G20" s="66">
        <v>33.299999999999997</v>
      </c>
      <c r="H20" s="68">
        <v>5.4</v>
      </c>
      <c r="I20" s="68">
        <v>69</v>
      </c>
      <c r="J20" s="66"/>
      <c r="K20" s="151"/>
      <c r="Q20" s="121"/>
    </row>
    <row r="21" spans="1:17" s="14" customFormat="1" ht="13.8" x14ac:dyDescent="0.25">
      <c r="A21" s="10" t="s">
        <v>1060</v>
      </c>
      <c r="B21" s="66">
        <v>3525.7</v>
      </c>
      <c r="C21" s="66">
        <v>2516.1999999999998</v>
      </c>
      <c r="D21" s="66">
        <v>2343</v>
      </c>
      <c r="E21" s="66">
        <v>1920.3</v>
      </c>
      <c r="F21" s="66">
        <v>422.7</v>
      </c>
      <c r="G21" s="66">
        <v>173.2</v>
      </c>
      <c r="H21" s="68">
        <v>6.9</v>
      </c>
      <c r="I21" s="68">
        <v>71.400000000000006</v>
      </c>
      <c r="J21" s="66"/>
      <c r="Q21" s="121"/>
    </row>
    <row r="22" spans="1:17" s="14" customFormat="1" ht="13.8" x14ac:dyDescent="0.25">
      <c r="A22" s="10" t="s">
        <v>1061</v>
      </c>
      <c r="B22" s="66">
        <v>4097.3</v>
      </c>
      <c r="C22" s="66">
        <v>2684.7</v>
      </c>
      <c r="D22" s="66">
        <v>2559</v>
      </c>
      <c r="E22" s="66">
        <v>1998.6</v>
      </c>
      <c r="F22" s="66">
        <v>560.4</v>
      </c>
      <c r="G22" s="66">
        <v>125.7</v>
      </c>
      <c r="H22" s="68">
        <v>4.7</v>
      </c>
      <c r="I22" s="68">
        <v>65.5</v>
      </c>
      <c r="J22" s="66"/>
      <c r="Q22" s="121"/>
    </row>
    <row r="23" spans="1:17" ht="12.75" customHeight="1" x14ac:dyDescent="0.25">
      <c r="B23" s="151"/>
      <c r="C23" s="151"/>
      <c r="D23" s="151"/>
      <c r="E23" s="151"/>
      <c r="F23" s="151"/>
      <c r="G23" s="151"/>
      <c r="N23" s="15"/>
      <c r="Q23" s="121"/>
    </row>
    <row r="24" spans="1:17" ht="12.75" customHeight="1" x14ac:dyDescent="0.25">
      <c r="N24" s="15"/>
      <c r="Q24" s="121"/>
    </row>
    <row r="25" spans="1:17" s="27" customFormat="1" ht="25.2" customHeight="1" x14ac:dyDescent="0.25">
      <c r="A25" s="1459" t="s">
        <v>2426</v>
      </c>
      <c r="B25" s="1459"/>
      <c r="C25" s="1459"/>
      <c r="D25" s="1459"/>
      <c r="E25" s="1459"/>
      <c r="F25" s="1459"/>
      <c r="G25" s="1459"/>
      <c r="H25" s="1459"/>
      <c r="I25" s="1459"/>
      <c r="N25" s="14"/>
      <c r="Q25" s="121"/>
    </row>
    <row r="26" spans="1:17" ht="12.75" customHeight="1" x14ac:dyDescent="0.25">
      <c r="N26" s="15"/>
      <c r="Q26" s="121"/>
    </row>
    <row r="27" spans="1:17" ht="12.75" customHeight="1" x14ac:dyDescent="0.25">
      <c r="N27" s="15"/>
      <c r="Q27" s="121"/>
    </row>
    <row r="28" spans="1:17" ht="17.399999999999999" x14ac:dyDescent="0.3">
      <c r="A28" s="1436" t="s">
        <v>1413</v>
      </c>
      <c r="B28" s="1436"/>
      <c r="C28" s="1436"/>
      <c r="D28" s="1436"/>
      <c r="E28" s="1436"/>
      <c r="F28" s="1436"/>
      <c r="G28" s="1436"/>
      <c r="H28" s="1436"/>
      <c r="I28" s="1436"/>
    </row>
    <row r="29" spans="1:17" ht="17.399999999999999" x14ac:dyDescent="0.3">
      <c r="A29" s="28"/>
      <c r="B29" s="28"/>
      <c r="C29" s="28"/>
      <c r="D29" s="28"/>
      <c r="E29" s="28"/>
      <c r="F29" s="28"/>
      <c r="G29" s="28"/>
      <c r="H29" s="28"/>
    </row>
    <row r="30" spans="1:17" ht="17.399999999999999" x14ac:dyDescent="0.3">
      <c r="A30" s="1437" t="s">
        <v>2427</v>
      </c>
      <c r="B30" s="1437"/>
      <c r="C30" s="1437"/>
      <c r="D30" s="1437"/>
      <c r="E30" s="1437"/>
      <c r="F30" s="1437"/>
      <c r="G30" s="1437"/>
      <c r="H30" s="1437"/>
      <c r="I30" s="1437"/>
    </row>
    <row r="31" spans="1:17" ht="17.399999999999999" x14ac:dyDescent="0.3">
      <c r="A31" s="1437" t="s">
        <v>444</v>
      </c>
      <c r="B31" s="1437"/>
      <c r="C31" s="1437"/>
      <c r="D31" s="1437"/>
      <c r="E31" s="1437"/>
      <c r="F31" s="1437"/>
      <c r="G31" s="1437"/>
      <c r="H31" s="1437"/>
      <c r="I31" s="1437"/>
    </row>
    <row r="32" spans="1:17" ht="12.75" customHeight="1" x14ac:dyDescent="0.3">
      <c r="A32" s="677"/>
      <c r="B32" s="677"/>
      <c r="C32" s="677"/>
      <c r="D32" s="677"/>
      <c r="E32" s="677"/>
      <c r="F32" s="677"/>
      <c r="G32" s="677"/>
      <c r="H32" s="677"/>
      <c r="I32" s="677"/>
    </row>
    <row r="33" spans="1:12" ht="12.75" customHeight="1" x14ac:dyDescent="0.25">
      <c r="A33" s="175"/>
      <c r="B33" s="176"/>
      <c r="C33" s="176"/>
      <c r="D33" s="176"/>
      <c r="E33" s="177"/>
      <c r="F33" s="177"/>
      <c r="G33" s="176"/>
      <c r="H33" s="176"/>
      <c r="I33" s="176"/>
    </row>
    <row r="34" spans="1:12" ht="15.6" x14ac:dyDescent="0.3">
      <c r="A34" s="679"/>
      <c r="B34" s="38" t="s">
        <v>623</v>
      </c>
      <c r="C34" s="38" t="s">
        <v>1314</v>
      </c>
      <c r="D34" s="1445" t="s">
        <v>1217</v>
      </c>
      <c r="E34" s="1445"/>
      <c r="F34" s="1445"/>
      <c r="G34" s="1445" t="s">
        <v>1218</v>
      </c>
      <c r="H34" s="1445"/>
      <c r="I34" s="38" t="s">
        <v>1409</v>
      </c>
    </row>
    <row r="35" spans="1:12" s="36" customFormat="1" ht="15.75" customHeight="1" x14ac:dyDescent="0.3">
      <c r="A35" s="679"/>
      <c r="B35" s="38" t="s">
        <v>136</v>
      </c>
      <c r="C35" s="38" t="s">
        <v>135</v>
      </c>
      <c r="D35" s="38" t="s">
        <v>373</v>
      </c>
      <c r="E35" s="38" t="s">
        <v>1104</v>
      </c>
      <c r="F35" s="38" t="s">
        <v>1105</v>
      </c>
      <c r="G35" s="38" t="s">
        <v>1044</v>
      </c>
      <c r="H35" s="38" t="s">
        <v>87</v>
      </c>
      <c r="I35" s="38" t="s">
        <v>87</v>
      </c>
    </row>
    <row r="36" spans="1:12" ht="15" customHeight="1" x14ac:dyDescent="0.3">
      <c r="A36" s="679"/>
      <c r="B36" s="38" t="s">
        <v>1313</v>
      </c>
      <c r="C36" s="38" t="s">
        <v>1313</v>
      </c>
      <c r="D36" s="38" t="s">
        <v>1313</v>
      </c>
      <c r="E36" s="38" t="s">
        <v>1313</v>
      </c>
      <c r="F36" s="38" t="s">
        <v>1313</v>
      </c>
      <c r="G36" s="38" t="s">
        <v>1313</v>
      </c>
      <c r="H36" s="38" t="s">
        <v>88</v>
      </c>
      <c r="I36" s="38" t="s">
        <v>88</v>
      </c>
    </row>
    <row r="37" spans="1:12" s="35" customFormat="1" ht="4.5" customHeight="1" thickBot="1" x14ac:dyDescent="0.35">
      <c r="A37" s="681"/>
      <c r="B37" s="681"/>
      <c r="C37" s="681"/>
      <c r="D37" s="681"/>
      <c r="E37" s="681"/>
      <c r="F37" s="681"/>
      <c r="G37" s="681"/>
      <c r="H37" s="681"/>
      <c r="I37" s="681"/>
      <c r="K37"/>
      <c r="L37" s="35" t="s">
        <v>1441</v>
      </c>
    </row>
    <row r="38" spans="1:12" s="257" customFormat="1" ht="3.75" customHeight="1" x14ac:dyDescent="0.3">
      <c r="A38" s="679"/>
      <c r="B38" s="679"/>
      <c r="C38" s="679"/>
      <c r="D38" s="679"/>
      <c r="E38" s="679"/>
      <c r="F38" s="679"/>
      <c r="G38" s="679"/>
      <c r="H38" s="679"/>
      <c r="I38" s="679"/>
      <c r="K38"/>
    </row>
    <row r="39" spans="1:12" s="257" customFormat="1" ht="12.75" customHeight="1" x14ac:dyDescent="0.25">
      <c r="A39" s="1169">
        <v>2010</v>
      </c>
      <c r="B39" s="66">
        <v>116.5</v>
      </c>
      <c r="C39" s="66">
        <v>78.7</v>
      </c>
      <c r="D39" s="66">
        <v>69.7</v>
      </c>
      <c r="E39" s="66">
        <v>57.1</v>
      </c>
      <c r="F39" s="66">
        <v>12.6</v>
      </c>
      <c r="G39" s="66">
        <v>9</v>
      </c>
      <c r="H39" s="68">
        <v>11.4</v>
      </c>
      <c r="I39" s="68">
        <v>67.599999999999994</v>
      </c>
      <c r="K39"/>
    </row>
    <row r="40" spans="1:12" ht="13.8" x14ac:dyDescent="0.25">
      <c r="A40" s="1169">
        <v>2011</v>
      </c>
      <c r="B40" s="66">
        <v>118.6</v>
      </c>
      <c r="C40" s="66">
        <v>80.8</v>
      </c>
      <c r="D40" s="66">
        <v>71.900000000000006</v>
      </c>
      <c r="E40" s="66">
        <v>59.9</v>
      </c>
      <c r="F40" s="66">
        <v>12</v>
      </c>
      <c r="G40" s="66">
        <v>8.9</v>
      </c>
      <c r="H40" s="68">
        <v>11</v>
      </c>
      <c r="I40" s="68">
        <v>68.099999999999994</v>
      </c>
    </row>
    <row r="41" spans="1:12" ht="13.8" x14ac:dyDescent="0.25">
      <c r="A41" s="1169">
        <v>2012</v>
      </c>
      <c r="B41" s="66">
        <v>119.8</v>
      </c>
      <c r="C41" s="66">
        <v>82.2</v>
      </c>
      <c r="D41" s="66">
        <v>73</v>
      </c>
      <c r="E41" s="66">
        <v>60.4</v>
      </c>
      <c r="F41" s="66">
        <v>12.7</v>
      </c>
      <c r="G41" s="66">
        <v>9.1999999999999993</v>
      </c>
      <c r="H41" s="68">
        <v>11.2</v>
      </c>
      <c r="I41" s="68">
        <v>68.599999999999994</v>
      </c>
    </row>
    <row r="42" spans="1:12" ht="13.8" x14ac:dyDescent="0.25">
      <c r="A42" s="1169">
        <v>2013</v>
      </c>
      <c r="B42" s="66">
        <v>120.2</v>
      </c>
      <c r="C42" s="66">
        <v>83.8</v>
      </c>
      <c r="D42" s="66">
        <v>74.099999999999994</v>
      </c>
      <c r="E42" s="66">
        <v>61</v>
      </c>
      <c r="F42" s="66">
        <v>13.2</v>
      </c>
      <c r="G42" s="66">
        <v>9.6999999999999993</v>
      </c>
      <c r="H42" s="68">
        <v>11.6</v>
      </c>
      <c r="I42" s="68">
        <v>69.7</v>
      </c>
    </row>
    <row r="43" spans="1:12" ht="13.8" x14ac:dyDescent="0.25">
      <c r="A43" s="1169">
        <v>2014</v>
      </c>
      <c r="B43" s="66">
        <v>120.6</v>
      </c>
      <c r="C43" s="66">
        <v>82.8</v>
      </c>
      <c r="D43" s="66">
        <v>74</v>
      </c>
      <c r="E43" s="66">
        <v>62.1</v>
      </c>
      <c r="F43" s="66">
        <v>11.9</v>
      </c>
      <c r="G43" s="66">
        <v>8.8000000000000007</v>
      </c>
      <c r="H43" s="68">
        <v>10.6</v>
      </c>
      <c r="I43" s="68">
        <v>68.7</v>
      </c>
    </row>
    <row r="44" spans="1:12" ht="13.8" x14ac:dyDescent="0.25">
      <c r="A44" s="1169">
        <v>2015</v>
      </c>
      <c r="B44" s="66">
        <v>120.9</v>
      </c>
      <c r="C44" s="66">
        <v>81.7</v>
      </c>
      <c r="D44" s="66">
        <v>73.2</v>
      </c>
      <c r="E44" s="66">
        <v>60.8</v>
      </c>
      <c r="F44" s="66">
        <v>12.4</v>
      </c>
      <c r="G44" s="66">
        <v>8.5</v>
      </c>
      <c r="H44" s="68">
        <v>10.4</v>
      </c>
      <c r="I44" s="68">
        <v>67.599999999999994</v>
      </c>
    </row>
    <row r="45" spans="1:12" ht="13.8" x14ac:dyDescent="0.25">
      <c r="A45" s="1169">
        <v>2016</v>
      </c>
      <c r="B45" s="66">
        <v>121.8</v>
      </c>
      <c r="C45" s="66">
        <v>80.2</v>
      </c>
      <c r="D45" s="66">
        <v>71.5</v>
      </c>
      <c r="E45" s="66">
        <v>59.3</v>
      </c>
      <c r="F45" s="66">
        <v>12.2</v>
      </c>
      <c r="G45" s="66">
        <v>8.6</v>
      </c>
      <c r="H45" s="68">
        <v>10.7</v>
      </c>
      <c r="I45" s="68">
        <v>65.8</v>
      </c>
    </row>
    <row r="46" spans="1:12" ht="13.8" x14ac:dyDescent="0.25">
      <c r="A46" s="1169">
        <v>2017</v>
      </c>
      <c r="B46" s="66">
        <v>123.7</v>
      </c>
      <c r="C46" s="66">
        <v>81.7</v>
      </c>
      <c r="D46" s="66">
        <v>73.7</v>
      </c>
      <c r="E46" s="66">
        <v>61.9</v>
      </c>
      <c r="F46" s="66">
        <v>11.9</v>
      </c>
      <c r="G46" s="66">
        <v>8</v>
      </c>
      <c r="H46" s="68">
        <v>9.8000000000000007</v>
      </c>
      <c r="I46" s="68">
        <v>66</v>
      </c>
    </row>
    <row r="47" spans="1:12" ht="13.8" x14ac:dyDescent="0.25">
      <c r="A47" s="1051">
        <v>2018</v>
      </c>
      <c r="B47" s="66">
        <v>125.6</v>
      </c>
      <c r="C47" s="66">
        <v>83.9</v>
      </c>
      <c r="D47" s="66">
        <v>76</v>
      </c>
      <c r="E47" s="66">
        <v>64</v>
      </c>
      <c r="F47" s="66">
        <v>11.9</v>
      </c>
      <c r="G47" s="66">
        <v>7.9</v>
      </c>
      <c r="H47" s="68">
        <v>9.4</v>
      </c>
      <c r="I47" s="68">
        <v>66.8</v>
      </c>
    </row>
    <row r="48" spans="1:12" ht="13.8" x14ac:dyDescent="0.25">
      <c r="A48" s="1256">
        <v>2019</v>
      </c>
      <c r="B48" s="66">
        <v>128.6</v>
      </c>
      <c r="C48" s="66">
        <v>85.5</v>
      </c>
      <c r="D48" s="66">
        <v>78</v>
      </c>
      <c r="E48" s="66">
        <v>66</v>
      </c>
      <c r="F48" s="66">
        <v>12</v>
      </c>
      <c r="G48" s="66">
        <v>7.5</v>
      </c>
      <c r="H48" s="68">
        <v>8.8000000000000007</v>
      </c>
      <c r="I48" s="68">
        <v>66.5</v>
      </c>
      <c r="K48" s="120"/>
    </row>
    <row r="49" spans="1:9" x14ac:dyDescent="0.25">
      <c r="D49" s="120"/>
    </row>
    <row r="51" spans="1:9" ht="25.95" customHeight="1" x14ac:dyDescent="0.25">
      <c r="A51" s="1459" t="s">
        <v>2426</v>
      </c>
      <c r="B51" s="1459"/>
      <c r="C51" s="1459"/>
      <c r="D51" s="1459"/>
      <c r="E51" s="1459"/>
      <c r="F51" s="1459"/>
      <c r="G51" s="1459"/>
      <c r="H51" s="1459"/>
      <c r="I51" s="1459"/>
    </row>
    <row r="52" spans="1:9" ht="13.8" x14ac:dyDescent="0.25">
      <c r="A52" s="27" t="s">
        <v>1094</v>
      </c>
      <c r="D52" s="120"/>
    </row>
    <row r="53" spans="1:9" x14ac:dyDescent="0.25">
      <c r="D53" s="120"/>
    </row>
    <row r="54" spans="1:9" x14ac:dyDescent="0.25">
      <c r="D54" s="120"/>
    </row>
    <row r="55" spans="1:9" x14ac:dyDescent="0.25">
      <c r="D55" s="151"/>
    </row>
    <row r="56" spans="1:9" x14ac:dyDescent="0.25">
      <c r="D56" s="120"/>
    </row>
  </sheetData>
  <customSheetViews>
    <customSheetView guid="{F67F5823-51D5-4D47-B100-5B47C1E6BCB9}" showPageBreaks="1" fitToPage="1" printArea="1" topLeftCell="A28">
      <selection activeCell="E43" sqref="E43"/>
      <pageMargins left="0.75" right="0.75" top="1" bottom="1" header="0.5" footer="0.5"/>
      <printOptions horizontalCentered="1"/>
      <pageSetup scale="79" firstPageNumber="33" orientation="portrait" verticalDpi="300" r:id="rId1"/>
      <headerFooter alignWithMargins="0">
        <oddFooter>&amp;C&amp;P</oddFooter>
      </headerFooter>
    </customSheetView>
    <customSheetView guid="{9014CDA8-C3FC-41E6-A045-DAEFC55B82B1}" showPageBreaks="1" fitToPage="1" printArea="1" topLeftCell="A34">
      <selection activeCell="E29" sqref="E29"/>
      <pageMargins left="0.75" right="0.75" top="1" bottom="1" header="0.5" footer="0.5"/>
      <printOptions horizontalCentered="1"/>
      <pageSetup scale="80" firstPageNumber="33" orientation="portrait" verticalDpi="300" r:id="rId2"/>
      <headerFooter alignWithMargins="0">
        <oddFooter>&amp;C&amp;P</oddFooter>
      </headerFooter>
    </customSheetView>
  </customSheetViews>
  <mergeCells count="12">
    <mergeCell ref="A25:I25"/>
    <mergeCell ref="A1:I1"/>
    <mergeCell ref="A3:I3"/>
    <mergeCell ref="A4:I4"/>
    <mergeCell ref="G7:H7"/>
    <mergeCell ref="D7:F7"/>
    <mergeCell ref="A51:I51"/>
    <mergeCell ref="D34:F34"/>
    <mergeCell ref="G34:H34"/>
    <mergeCell ref="A28:I28"/>
    <mergeCell ref="A30:I30"/>
    <mergeCell ref="A31:I31"/>
  </mergeCells>
  <phoneticPr fontId="0" type="noConversion"/>
  <hyperlinks>
    <hyperlink ref="A25:I25" r:id="rId3" display="Source: Statistics Canada. Table 14-10-0090-01 Labour force characteristics by province, territory and economic region, annual "/>
    <hyperlink ref="A51:I51" r:id="rId4" display="Source: Statistics Canada. Table 14-10-0090-01 Labour force characteristics by province, territory and economic region, annual "/>
  </hyperlinks>
  <printOptions horizontalCentered="1"/>
  <pageMargins left="0.74803149606299202" right="0.74803149606299202" top="0.98425196850393704" bottom="0.98425196850393704" header="0.511811023622047" footer="0.511811023622047"/>
  <pageSetup scale="80" firstPageNumber="27" orientation="portrait" useFirstPageNumber="1" r:id="rId5"/>
  <headerFooter alignWithMargins="0"/>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K63"/>
  <sheetViews>
    <sheetView zoomScaleNormal="100" workbookViewId="0">
      <selection sqref="A1:I1"/>
    </sheetView>
  </sheetViews>
  <sheetFormatPr defaultRowHeight="13.2" x14ac:dyDescent="0.25"/>
  <cols>
    <col min="1" max="1" width="20.6640625" customWidth="1"/>
    <col min="2" max="2" width="12.6640625" customWidth="1"/>
    <col min="3" max="3" width="14.33203125" customWidth="1"/>
    <col min="4" max="4" width="12" bestFit="1" customWidth="1"/>
    <col min="5" max="7" width="11" customWidth="1"/>
    <col min="8" max="8" width="10.88671875" customWidth="1"/>
    <col min="9" max="9" width="11" customWidth="1"/>
  </cols>
  <sheetData>
    <row r="1" spans="1:9" ht="17.399999999999999" x14ac:dyDescent="0.3">
      <c r="A1" s="1436" t="s">
        <v>974</v>
      </c>
      <c r="B1" s="1436"/>
      <c r="C1" s="1436"/>
      <c r="D1" s="1436"/>
      <c r="E1" s="1436"/>
      <c r="F1" s="1436"/>
      <c r="G1" s="1436"/>
      <c r="H1" s="1436"/>
      <c r="I1" s="1436"/>
    </row>
    <row r="2" spans="1:9" ht="17.399999999999999" x14ac:dyDescent="0.3">
      <c r="A2" s="28"/>
      <c r="B2" s="28"/>
      <c r="C2" s="28"/>
      <c r="D2" s="28"/>
      <c r="E2" s="28"/>
      <c r="F2" s="28"/>
      <c r="G2" s="28"/>
      <c r="H2" s="28"/>
    </row>
    <row r="3" spans="1:9" ht="17.399999999999999" x14ac:dyDescent="0.3">
      <c r="A3" s="1437" t="s">
        <v>2428</v>
      </c>
      <c r="B3" s="1437"/>
      <c r="C3" s="1437"/>
      <c r="D3" s="1437"/>
      <c r="E3" s="1437"/>
      <c r="F3" s="1437"/>
      <c r="G3" s="1437"/>
      <c r="H3" s="1437"/>
      <c r="I3" s="1437"/>
    </row>
    <row r="4" spans="1:9" ht="17.399999999999999" x14ac:dyDescent="0.3">
      <c r="A4" s="1437" t="s">
        <v>444</v>
      </c>
      <c r="B4" s="1437"/>
      <c r="C4" s="1437"/>
      <c r="D4" s="1437"/>
      <c r="E4" s="1437"/>
      <c r="F4" s="1437"/>
      <c r="G4" s="1437"/>
      <c r="H4" s="1437"/>
      <c r="I4" s="1437"/>
    </row>
    <row r="5" spans="1:9" ht="17.399999999999999" x14ac:dyDescent="0.3">
      <c r="A5" s="1437" t="s">
        <v>543</v>
      </c>
      <c r="B5" s="1437"/>
      <c r="C5" s="1437"/>
      <c r="D5" s="1437"/>
      <c r="E5" s="1437"/>
      <c r="F5" s="1437"/>
      <c r="G5" s="1437"/>
      <c r="H5" s="1437"/>
      <c r="I5" s="1437"/>
    </row>
    <row r="6" spans="1:9" ht="17.399999999999999" x14ac:dyDescent="0.3">
      <c r="A6" s="28"/>
      <c r="B6" s="28"/>
      <c r="C6" s="28"/>
      <c r="D6" s="28"/>
      <c r="E6" s="28"/>
      <c r="F6" s="28"/>
      <c r="G6" s="28"/>
      <c r="H6" s="28"/>
    </row>
    <row r="7" spans="1:9" ht="17.399999999999999" x14ac:dyDescent="0.3">
      <c r="A7" s="28"/>
      <c r="B7" s="28"/>
      <c r="C7" s="28"/>
      <c r="D7" s="28"/>
      <c r="E7" s="28"/>
      <c r="F7" s="28"/>
      <c r="G7" s="28"/>
      <c r="H7" s="28"/>
    </row>
    <row r="8" spans="1:9" ht="15.6" x14ac:dyDescent="0.3">
      <c r="A8" s="29" t="s">
        <v>1138</v>
      </c>
      <c r="B8" s="29"/>
      <c r="C8" s="29"/>
      <c r="D8" s="29">
        <v>2014</v>
      </c>
      <c r="E8" s="29">
        <v>2015</v>
      </c>
      <c r="F8" s="29">
        <v>2016</v>
      </c>
      <c r="G8" s="29">
        <v>2017</v>
      </c>
      <c r="H8" s="29">
        <v>2018</v>
      </c>
      <c r="I8" s="29">
        <v>2019</v>
      </c>
    </row>
    <row r="9" spans="1:9" ht="16.2" thickBot="1" x14ac:dyDescent="0.35">
      <c r="A9" s="86"/>
      <c r="B9" s="86"/>
      <c r="C9" s="86"/>
      <c r="D9" s="86"/>
      <c r="E9" s="86"/>
      <c r="F9" s="86"/>
      <c r="G9" s="86"/>
      <c r="H9" s="86"/>
      <c r="I9" s="86"/>
    </row>
    <row r="10" spans="1:9" ht="15.6" x14ac:dyDescent="0.3">
      <c r="A10" s="29"/>
      <c r="B10" s="29"/>
      <c r="C10" s="29"/>
    </row>
    <row r="11" spans="1:9" ht="13.8" x14ac:dyDescent="0.25">
      <c r="A11" s="33" t="s">
        <v>1076</v>
      </c>
      <c r="B11" s="33"/>
      <c r="C11" s="33"/>
      <c r="D11" s="97">
        <v>74</v>
      </c>
      <c r="E11" s="97">
        <v>73.2</v>
      </c>
      <c r="F11" s="97">
        <v>71.5</v>
      </c>
      <c r="G11" s="97">
        <v>73.7</v>
      </c>
      <c r="H11" s="97">
        <v>76</v>
      </c>
      <c r="I11" s="97">
        <v>78</v>
      </c>
    </row>
    <row r="12" spans="1:9" x14ac:dyDescent="0.25">
      <c r="A12" s="43" t="s">
        <v>1400</v>
      </c>
      <c r="B12" s="257"/>
      <c r="C12" s="257"/>
      <c r="D12" s="498">
        <v>-0.13495276653170407</v>
      </c>
      <c r="E12" s="498">
        <v>-1.0810810810810811</v>
      </c>
      <c r="F12" s="498">
        <v>-2.3224043715847076</v>
      </c>
      <c r="G12" s="498">
        <v>3.0769230769230882</v>
      </c>
      <c r="H12" s="498">
        <v>3.1207598371777445</v>
      </c>
      <c r="I12" s="498">
        <v>2.6</v>
      </c>
    </row>
    <row r="13" spans="1:9" ht="13.8" x14ac:dyDescent="0.25">
      <c r="A13" s="43"/>
      <c r="B13" s="257"/>
      <c r="C13" s="257"/>
      <c r="D13" s="27"/>
      <c r="E13" s="27"/>
      <c r="F13" s="27"/>
      <c r="G13" s="27"/>
      <c r="H13" s="27"/>
      <c r="I13" s="1262"/>
    </row>
    <row r="14" spans="1:9" ht="13.8" x14ac:dyDescent="0.25">
      <c r="A14" s="27" t="s">
        <v>1077</v>
      </c>
      <c r="B14" s="27"/>
      <c r="C14" s="27"/>
      <c r="D14" s="97">
        <v>6.9</v>
      </c>
      <c r="E14" s="97">
        <v>6.7</v>
      </c>
      <c r="F14" s="97">
        <v>6</v>
      </c>
      <c r="G14" s="97">
        <v>6.7</v>
      </c>
      <c r="H14" s="97">
        <v>6.7</v>
      </c>
      <c r="I14" s="97">
        <v>6</v>
      </c>
    </row>
    <row r="15" spans="1:9" ht="13.8" x14ac:dyDescent="0.25">
      <c r="A15" s="27" t="s">
        <v>1078</v>
      </c>
      <c r="B15" s="27"/>
      <c r="C15" s="27"/>
      <c r="D15" s="97">
        <v>10.7</v>
      </c>
      <c r="E15" s="97">
        <v>10.4</v>
      </c>
      <c r="F15" s="97">
        <v>10.3</v>
      </c>
      <c r="G15" s="97">
        <v>10.3</v>
      </c>
      <c r="H15" s="97">
        <v>10.6</v>
      </c>
      <c r="I15" s="97">
        <v>11.8</v>
      </c>
    </row>
    <row r="16" spans="1:9" ht="13.8" x14ac:dyDescent="0.25">
      <c r="A16" s="27" t="s">
        <v>1137</v>
      </c>
      <c r="B16" s="27"/>
      <c r="C16" s="27"/>
      <c r="D16" s="97">
        <v>4</v>
      </c>
      <c r="E16" s="97">
        <v>4.4000000000000004</v>
      </c>
      <c r="F16" s="97">
        <v>4.5999999999999996</v>
      </c>
      <c r="G16" s="97">
        <v>4.7</v>
      </c>
      <c r="H16" s="97">
        <v>4.3</v>
      </c>
      <c r="I16" s="97">
        <v>3.9</v>
      </c>
    </row>
    <row r="17" spans="1:9" ht="13.8" x14ac:dyDescent="0.25">
      <c r="A17" s="27" t="s">
        <v>1079</v>
      </c>
      <c r="B17" s="27"/>
      <c r="C17" s="27"/>
      <c r="D17" s="97">
        <v>6.5</v>
      </c>
      <c r="E17" s="97">
        <v>6.4</v>
      </c>
      <c r="F17" s="97">
        <v>6.3</v>
      </c>
      <c r="G17" s="97">
        <v>6.5</v>
      </c>
      <c r="H17" s="97">
        <v>6.9</v>
      </c>
      <c r="I17" s="97">
        <v>6.7</v>
      </c>
    </row>
    <row r="18" spans="1:9" ht="13.8" x14ac:dyDescent="0.25">
      <c r="A18" s="27" t="s">
        <v>1865</v>
      </c>
      <c r="B18" s="27"/>
      <c r="C18" s="27"/>
      <c r="D18" s="97">
        <v>7.8</v>
      </c>
      <c r="E18" s="97">
        <v>7.2</v>
      </c>
      <c r="F18" s="97">
        <v>7.6</v>
      </c>
      <c r="G18" s="97">
        <v>7.8</v>
      </c>
      <c r="H18" s="97">
        <v>7.7</v>
      </c>
      <c r="I18" s="97">
        <v>8.1999999999999993</v>
      </c>
    </row>
    <row r="19" spans="1:9" ht="13.8" x14ac:dyDescent="0.25">
      <c r="A19" s="27" t="s">
        <v>1080</v>
      </c>
      <c r="B19" s="27"/>
      <c r="C19" s="27"/>
      <c r="D19" s="97">
        <v>1.8</v>
      </c>
      <c r="E19" s="97">
        <v>1.5</v>
      </c>
      <c r="F19" s="97">
        <v>1.5</v>
      </c>
      <c r="G19" s="97">
        <v>1.4</v>
      </c>
      <c r="H19" s="97">
        <v>1.6</v>
      </c>
      <c r="I19" s="97">
        <v>1.3</v>
      </c>
    </row>
    <row r="20" spans="1:9" ht="13.8" x14ac:dyDescent="0.25">
      <c r="A20" s="27" t="s">
        <v>1081</v>
      </c>
      <c r="B20" s="27"/>
      <c r="C20" s="27"/>
      <c r="D20" s="97">
        <v>18</v>
      </c>
      <c r="E20" s="97">
        <v>18.600000000000001</v>
      </c>
      <c r="F20" s="97">
        <v>17.7</v>
      </c>
      <c r="G20" s="97">
        <v>18.5</v>
      </c>
      <c r="H20" s="97">
        <v>19.399999999999999</v>
      </c>
      <c r="I20" s="97">
        <v>19.399999999999999</v>
      </c>
    </row>
    <row r="21" spans="1:9" ht="13.8" x14ac:dyDescent="0.25">
      <c r="A21" s="27" t="s">
        <v>16</v>
      </c>
      <c r="B21" s="27"/>
      <c r="C21" s="27"/>
      <c r="D21" s="97">
        <v>10.9</v>
      </c>
      <c r="E21" s="97">
        <v>10.1</v>
      </c>
      <c r="F21" s="97">
        <v>10</v>
      </c>
      <c r="G21" s="97">
        <v>10</v>
      </c>
      <c r="H21" s="97">
        <v>10.4</v>
      </c>
      <c r="I21" s="97">
        <v>12.3</v>
      </c>
    </row>
    <row r="22" spans="1:9" ht="13.8" x14ac:dyDescent="0.25">
      <c r="A22" s="27" t="s">
        <v>1866</v>
      </c>
      <c r="B22" s="27"/>
      <c r="C22" s="27"/>
      <c r="D22" s="97">
        <v>4.5999999999999996</v>
      </c>
      <c r="E22" s="97">
        <v>4.4000000000000004</v>
      </c>
      <c r="F22" s="97">
        <v>4.3</v>
      </c>
      <c r="G22" s="97">
        <v>4.5999999999999996</v>
      </c>
      <c r="H22" s="97">
        <v>4.9000000000000004</v>
      </c>
      <c r="I22" s="97">
        <v>5.2</v>
      </c>
    </row>
    <row r="23" spans="1:9" ht="13.8" x14ac:dyDescent="0.25">
      <c r="A23" s="27" t="s">
        <v>1867</v>
      </c>
      <c r="B23" s="27"/>
      <c r="C23" s="27"/>
      <c r="D23" s="97">
        <v>2.8</v>
      </c>
      <c r="E23" s="97">
        <v>3.5</v>
      </c>
      <c r="F23" s="97">
        <v>3.2</v>
      </c>
      <c r="G23" s="97">
        <v>3.2</v>
      </c>
      <c r="H23" s="97">
        <v>3.5</v>
      </c>
      <c r="I23" s="97">
        <v>3</v>
      </c>
    </row>
    <row r="24" spans="1:9" ht="13.8" x14ac:dyDescent="0.25">
      <c r="A24" s="27"/>
      <c r="B24" s="27"/>
      <c r="C24" s="27"/>
      <c r="D24" s="97"/>
      <c r="E24" s="97"/>
      <c r="F24" s="97"/>
      <c r="G24" s="97"/>
      <c r="H24" s="97"/>
      <c r="I24" s="27"/>
    </row>
    <row r="25" spans="1:9" ht="13.8" x14ac:dyDescent="0.25">
      <c r="A25" s="27" t="s">
        <v>759</v>
      </c>
      <c r="B25" s="27"/>
      <c r="C25" s="27"/>
      <c r="D25" s="27"/>
      <c r="E25" s="97"/>
      <c r="F25" s="97"/>
      <c r="G25" s="97"/>
      <c r="H25" s="97"/>
      <c r="I25" s="97"/>
    </row>
    <row r="26" spans="1:9" ht="13.8" x14ac:dyDescent="0.25">
      <c r="A26" s="849"/>
      <c r="B26" s="27"/>
      <c r="C26" s="27"/>
      <c r="D26" s="27"/>
      <c r="E26" s="27"/>
      <c r="F26" s="27"/>
      <c r="G26" s="27"/>
      <c r="H26" s="27"/>
      <c r="I26" s="27"/>
    </row>
    <row r="28" spans="1:9" ht="15" customHeight="1" x14ac:dyDescent="0.25">
      <c r="A28" s="1459" t="s">
        <v>2429</v>
      </c>
      <c r="B28" s="1459"/>
      <c r="C28" s="1459"/>
      <c r="D28" s="1459"/>
      <c r="E28" s="1459"/>
      <c r="F28" s="1459"/>
      <c r="G28" s="1459"/>
      <c r="H28" s="1459"/>
      <c r="I28" s="1459"/>
    </row>
    <row r="30" spans="1:9" ht="17.399999999999999" x14ac:dyDescent="0.3">
      <c r="A30" s="1436" t="s">
        <v>772</v>
      </c>
      <c r="B30" s="1436"/>
      <c r="C30" s="1436"/>
      <c r="D30" s="1436"/>
      <c r="E30" s="1436"/>
      <c r="F30" s="1436"/>
      <c r="G30" s="1436"/>
      <c r="H30" s="1436"/>
      <c r="I30" s="1436"/>
    </row>
    <row r="31" spans="1:9" ht="17.399999999999999" x14ac:dyDescent="0.3">
      <c r="A31" s="28"/>
      <c r="B31" s="28"/>
      <c r="C31" s="28"/>
      <c r="D31" s="28"/>
      <c r="E31" s="28"/>
      <c r="F31" s="28"/>
      <c r="G31" s="28"/>
      <c r="H31" s="28"/>
    </row>
    <row r="32" spans="1:9" ht="17.399999999999999" x14ac:dyDescent="0.3">
      <c r="A32" s="1437" t="s">
        <v>2432</v>
      </c>
      <c r="B32" s="1437"/>
      <c r="C32" s="1437"/>
      <c r="D32" s="1437"/>
      <c r="E32" s="1437"/>
      <c r="F32" s="1437"/>
      <c r="G32" s="1437"/>
      <c r="H32" s="1437"/>
      <c r="I32" s="1437"/>
    </row>
    <row r="33" spans="1:10" ht="17.399999999999999" x14ac:dyDescent="0.3">
      <c r="A33" s="1437" t="s">
        <v>1517</v>
      </c>
      <c r="B33" s="1437"/>
      <c r="C33" s="1437"/>
      <c r="D33" s="1437"/>
      <c r="E33" s="1437"/>
      <c r="F33" s="1437"/>
      <c r="G33" s="1437"/>
      <c r="H33" s="1437"/>
      <c r="I33" s="1437"/>
    </row>
    <row r="34" spans="1:10" ht="17.399999999999999" x14ac:dyDescent="0.3">
      <c r="A34" s="1437" t="s">
        <v>444</v>
      </c>
      <c r="B34" s="1437"/>
      <c r="C34" s="1437"/>
      <c r="D34" s="1437"/>
      <c r="E34" s="1437"/>
      <c r="F34" s="1437"/>
      <c r="G34" s="1437"/>
      <c r="H34" s="1437"/>
      <c r="I34" s="1437"/>
    </row>
    <row r="35" spans="1:10" ht="17.399999999999999" x14ac:dyDescent="0.3">
      <c r="A35" s="28"/>
      <c r="B35" s="28"/>
      <c r="C35" s="28"/>
      <c r="D35" s="28"/>
      <c r="E35" s="28"/>
      <c r="F35" s="28"/>
      <c r="G35" s="28"/>
      <c r="H35" s="28"/>
    </row>
    <row r="36" spans="1:10" ht="18" x14ac:dyDescent="0.3">
      <c r="A36" s="29" t="s">
        <v>1138</v>
      </c>
      <c r="B36" s="29"/>
      <c r="C36" s="60" t="s">
        <v>1835</v>
      </c>
      <c r="D36" s="60" t="s">
        <v>1899</v>
      </c>
      <c r="E36" s="60" t="s">
        <v>1946</v>
      </c>
      <c r="F36" s="60" t="s">
        <v>2143</v>
      </c>
      <c r="G36" s="60" t="s">
        <v>2209</v>
      </c>
      <c r="H36" s="60" t="s">
        <v>2431</v>
      </c>
      <c r="I36" s="60" t="s">
        <v>2430</v>
      </c>
    </row>
    <row r="37" spans="1:10" ht="6.75" customHeight="1" thickBot="1" x14ac:dyDescent="0.35">
      <c r="A37" s="86"/>
      <c r="B37" s="86"/>
      <c r="C37" s="86"/>
      <c r="D37" s="86"/>
      <c r="E37" s="86"/>
      <c r="F37" s="86"/>
      <c r="G37" s="86"/>
      <c r="H37" s="86"/>
      <c r="I37" s="86"/>
    </row>
    <row r="38" spans="1:10" ht="6" customHeight="1" x14ac:dyDescent="0.3">
      <c r="A38" s="29"/>
      <c r="B38" s="29"/>
    </row>
    <row r="39" spans="1:10" ht="13.8" x14ac:dyDescent="0.25">
      <c r="A39" s="33" t="s">
        <v>1518</v>
      </c>
      <c r="B39" s="33"/>
      <c r="C39" s="37">
        <v>62706.666666666664</v>
      </c>
      <c r="D39" s="37">
        <v>62707</v>
      </c>
      <c r="E39" s="37">
        <v>62682.166666666664</v>
      </c>
      <c r="F39" s="37">
        <v>63474.583333333336</v>
      </c>
      <c r="G39" s="37">
        <v>65912.833333333328</v>
      </c>
      <c r="H39" s="37">
        <v>66923.333333333328</v>
      </c>
      <c r="I39" s="37">
        <v>69315.083333333328</v>
      </c>
    </row>
    <row r="40" spans="1:10" x14ac:dyDescent="0.25">
      <c r="A40" s="43" t="s">
        <v>1400</v>
      </c>
      <c r="B40" s="257"/>
      <c r="C40" s="498">
        <v>-1.6747746299802579</v>
      </c>
      <c r="D40" s="498">
        <v>5.3157559005700961E-4</v>
      </c>
      <c r="E40" s="498">
        <v>-3.9602170943175974E-2</v>
      </c>
      <c r="F40" s="498">
        <v>1.264181997537861</v>
      </c>
      <c r="G40" s="498">
        <v>3.8413013082664316</v>
      </c>
      <c r="H40" s="498">
        <v>1.5330853627391727</v>
      </c>
      <c r="I40" s="498">
        <v>3.5738656173731176</v>
      </c>
    </row>
    <row r="41" spans="1:10" ht="13.8" x14ac:dyDescent="0.25">
      <c r="A41" s="43"/>
      <c r="B41" s="257"/>
      <c r="C41" s="27"/>
      <c r="D41" s="27"/>
      <c r="E41" s="27"/>
      <c r="F41" s="27"/>
      <c r="G41" s="27"/>
      <c r="H41" s="27"/>
      <c r="I41" s="1262"/>
    </row>
    <row r="42" spans="1:10" ht="13.8" x14ac:dyDescent="0.25">
      <c r="A42" s="27" t="s">
        <v>1519</v>
      </c>
      <c r="B42" s="27"/>
      <c r="C42" s="37">
        <v>8864.75</v>
      </c>
      <c r="D42" s="37">
        <v>8501.25</v>
      </c>
      <c r="E42" s="37">
        <v>8732.9090909090901</v>
      </c>
      <c r="F42" s="37">
        <v>8894.5833333333339</v>
      </c>
      <c r="G42" s="37">
        <v>9433.5833333333339</v>
      </c>
      <c r="H42" s="37">
        <v>9740.5</v>
      </c>
      <c r="I42" s="37">
        <v>10081.583333333334</v>
      </c>
    </row>
    <row r="43" spans="1:10" ht="13.8" x14ac:dyDescent="0.25">
      <c r="A43" s="52" t="s">
        <v>1277</v>
      </c>
      <c r="B43" s="27"/>
      <c r="C43" s="238" t="s">
        <v>1270</v>
      </c>
      <c r="D43" s="238">
        <v>3468.25</v>
      </c>
      <c r="E43" s="238">
        <v>3369.9166666666665</v>
      </c>
      <c r="F43" s="238">
        <v>3493.0833333333335</v>
      </c>
      <c r="G43" s="238">
        <v>3742.5</v>
      </c>
      <c r="H43" s="238">
        <v>3906.9166666666665</v>
      </c>
      <c r="I43" s="238">
        <v>4124.833333333333</v>
      </c>
    </row>
    <row r="44" spans="1:10" ht="13.8" x14ac:dyDescent="0.25">
      <c r="A44" s="52" t="s">
        <v>1520</v>
      </c>
      <c r="B44" s="27"/>
      <c r="C44" s="238">
        <v>4827.25</v>
      </c>
      <c r="D44" s="238">
        <v>4566.166666666667</v>
      </c>
      <c r="E44" s="238">
        <v>4803</v>
      </c>
      <c r="F44" s="238">
        <v>4809.333333333333</v>
      </c>
      <c r="G44" s="238">
        <v>5123.416666666667</v>
      </c>
      <c r="H44" s="238">
        <v>5258.833333333333</v>
      </c>
      <c r="I44" s="238">
        <v>5373.25</v>
      </c>
    </row>
    <row r="45" spans="1:10" ht="13.8" x14ac:dyDescent="0.25">
      <c r="A45" s="27" t="s">
        <v>1521</v>
      </c>
      <c r="B45" s="27"/>
      <c r="C45" s="37">
        <v>52905.916666666664</v>
      </c>
      <c r="D45" s="37">
        <v>53456.583333333336</v>
      </c>
      <c r="E45" s="37">
        <v>53162.833333333336</v>
      </c>
      <c r="F45" s="37">
        <v>53397.666666666664</v>
      </c>
      <c r="G45" s="37">
        <v>55266.5</v>
      </c>
      <c r="H45" s="37">
        <v>55945.333333333336</v>
      </c>
      <c r="I45" s="37">
        <v>57879.416666666664</v>
      </c>
    </row>
    <row r="46" spans="1:10" ht="13.8" x14ac:dyDescent="0.25">
      <c r="A46" s="52" t="s">
        <v>1522</v>
      </c>
      <c r="B46" s="27"/>
      <c r="C46" s="223">
        <v>10360.166666666666</v>
      </c>
      <c r="D46" s="223">
        <v>10846.416666666666</v>
      </c>
      <c r="E46" s="223">
        <v>10651.333333333334</v>
      </c>
      <c r="F46" s="223">
        <v>10708.416666666666</v>
      </c>
      <c r="G46" s="223">
        <v>11225</v>
      </c>
      <c r="H46" s="223">
        <v>11282.666666666666</v>
      </c>
      <c r="I46" s="223">
        <v>11505.666666666666</v>
      </c>
      <c r="J46" s="120"/>
    </row>
    <row r="47" spans="1:10" ht="13.8" x14ac:dyDescent="0.25">
      <c r="A47" s="52" t="s">
        <v>1523</v>
      </c>
      <c r="B47" s="27"/>
      <c r="C47" s="238">
        <v>2496.75</v>
      </c>
      <c r="D47" s="238">
        <v>2515</v>
      </c>
      <c r="E47" s="238">
        <v>2575.25</v>
      </c>
      <c r="F47" s="238">
        <v>2638.0833333333335</v>
      </c>
      <c r="G47" s="238">
        <v>2653.75</v>
      </c>
      <c r="H47" s="238">
        <v>2719.1666666666665</v>
      </c>
      <c r="I47" s="238">
        <v>2902</v>
      </c>
    </row>
    <row r="48" spans="1:10" ht="13.8" x14ac:dyDescent="0.25">
      <c r="A48" s="52" t="s">
        <v>1535</v>
      </c>
      <c r="B48" s="27"/>
      <c r="C48" s="238">
        <v>970.16666666666663</v>
      </c>
      <c r="D48" s="238">
        <v>1133.5833333333333</v>
      </c>
      <c r="E48" s="238">
        <v>1173.1666666666667</v>
      </c>
      <c r="F48" s="238">
        <v>1058</v>
      </c>
      <c r="G48" s="238">
        <v>957.66666666666663</v>
      </c>
      <c r="H48" s="238">
        <v>887.33333333333337</v>
      </c>
      <c r="I48" s="238">
        <v>856.25</v>
      </c>
    </row>
    <row r="49" spans="1:11" ht="13.8" x14ac:dyDescent="0.25">
      <c r="A49" s="52" t="s">
        <v>1524</v>
      </c>
      <c r="B49" s="27"/>
      <c r="C49" s="238">
        <v>1862.8333333333333</v>
      </c>
      <c r="D49" s="238">
        <v>1830</v>
      </c>
      <c r="E49" s="238">
        <v>1838.0833333333333</v>
      </c>
      <c r="F49" s="238">
        <v>1855.75</v>
      </c>
      <c r="G49" s="238">
        <v>1901.3333333333333</v>
      </c>
      <c r="H49" s="238">
        <v>1794.9166666666667</v>
      </c>
      <c r="I49" s="238">
        <v>1793.5</v>
      </c>
    </row>
    <row r="50" spans="1:11" ht="13.8" x14ac:dyDescent="0.25">
      <c r="A50" s="52" t="s">
        <v>1525</v>
      </c>
      <c r="B50" s="27"/>
      <c r="C50" s="238">
        <v>963.5</v>
      </c>
      <c r="D50" s="238">
        <v>780.75</v>
      </c>
      <c r="E50" s="238">
        <v>757.91666666666663</v>
      </c>
      <c r="F50" s="238">
        <v>780.5</v>
      </c>
      <c r="G50" s="238">
        <v>858.83333333333337</v>
      </c>
      <c r="H50" s="238">
        <v>807.41666666666663</v>
      </c>
      <c r="I50" s="238">
        <v>789.41666666666663</v>
      </c>
    </row>
    <row r="51" spans="1:11" ht="13.8" x14ac:dyDescent="0.25">
      <c r="A51" s="52" t="s">
        <v>1526</v>
      </c>
      <c r="B51" s="27"/>
      <c r="C51" s="238">
        <v>2203.5</v>
      </c>
      <c r="D51" s="238">
        <v>2033.6666666666667</v>
      </c>
      <c r="E51" s="238">
        <v>1916</v>
      </c>
      <c r="F51" s="238">
        <v>1823.3333333333333</v>
      </c>
      <c r="G51" s="238">
        <v>1933.5833333333333</v>
      </c>
      <c r="H51" s="238">
        <v>2000.5</v>
      </c>
      <c r="I51" s="238">
        <v>2270.0833333333335</v>
      </c>
    </row>
    <row r="52" spans="1:11" ht="13.8" x14ac:dyDescent="0.25">
      <c r="A52" s="52" t="s">
        <v>1527</v>
      </c>
      <c r="B52" s="27"/>
      <c r="C52" s="238">
        <v>261.33333333333331</v>
      </c>
      <c r="D52" s="238">
        <v>233.41666666666666</v>
      </c>
      <c r="E52" s="238">
        <v>231.83333333333334</v>
      </c>
      <c r="F52" s="238">
        <v>130.72727272727272</v>
      </c>
      <c r="G52" s="238">
        <v>146</v>
      </c>
      <c r="H52" s="238">
        <v>137.9</v>
      </c>
      <c r="I52" s="238">
        <v>131.69999999999999</v>
      </c>
    </row>
    <row r="53" spans="1:11" ht="13.8" x14ac:dyDescent="0.25">
      <c r="A53" s="52" t="s">
        <v>1528</v>
      </c>
      <c r="B53" s="27"/>
      <c r="C53" s="238">
        <v>3557.3333333333335</v>
      </c>
      <c r="D53" s="238">
        <v>4010.9166666666665</v>
      </c>
      <c r="E53" s="238">
        <v>3648.75</v>
      </c>
      <c r="F53" s="238">
        <v>3511.4166666666665</v>
      </c>
      <c r="G53" s="238">
        <v>3597.75</v>
      </c>
      <c r="H53" s="238">
        <v>4028</v>
      </c>
      <c r="I53" s="238">
        <v>4213.75</v>
      </c>
    </row>
    <row r="54" spans="1:11" ht="13.8" x14ac:dyDescent="0.25">
      <c r="A54" s="52" t="s">
        <v>1529</v>
      </c>
      <c r="B54" s="27"/>
      <c r="C54" s="238">
        <v>5309.25</v>
      </c>
      <c r="D54" s="238">
        <v>5107.583333333333</v>
      </c>
      <c r="E54" s="238">
        <v>4912.75</v>
      </c>
      <c r="F54" s="238">
        <v>5006.666666666667</v>
      </c>
      <c r="G54" s="238">
        <v>5133.916666666667</v>
      </c>
      <c r="H54" s="238">
        <v>5208.5</v>
      </c>
      <c r="I54" s="238">
        <v>5466.333333333333</v>
      </c>
      <c r="K54" s="120"/>
    </row>
    <row r="55" spans="1:11" ht="13.8" x14ac:dyDescent="0.25">
      <c r="A55" s="52" t="s">
        <v>1530</v>
      </c>
      <c r="B55" s="27"/>
      <c r="C55" s="238">
        <v>8684.3333333333339</v>
      </c>
      <c r="D55" s="238">
        <v>8792.8333333333339</v>
      </c>
      <c r="E55" s="238">
        <v>9066.0833333333339</v>
      </c>
      <c r="F55" s="238">
        <v>9397.5833333333339</v>
      </c>
      <c r="G55" s="238">
        <v>9572.3333333333339</v>
      </c>
      <c r="H55" s="238">
        <v>9852.5833333333339</v>
      </c>
      <c r="I55" s="238">
        <v>10278.25</v>
      </c>
      <c r="K55" s="120"/>
    </row>
    <row r="56" spans="1:11" ht="13.8" x14ac:dyDescent="0.25">
      <c r="A56" s="52" t="s">
        <v>1531</v>
      </c>
      <c r="B56" s="27"/>
      <c r="C56" s="238">
        <v>900.16666666666663</v>
      </c>
      <c r="D56" s="238">
        <v>906.91666666666663</v>
      </c>
      <c r="E56" s="238">
        <v>998.75</v>
      </c>
      <c r="F56" s="238">
        <v>954.41666666666663</v>
      </c>
      <c r="G56" s="238">
        <v>1118.8333333333333</v>
      </c>
      <c r="H56" s="238">
        <v>1160</v>
      </c>
      <c r="I56" s="238">
        <v>1135.6666666666667</v>
      </c>
    </row>
    <row r="57" spans="1:11" ht="13.8" x14ac:dyDescent="0.25">
      <c r="A57" s="52" t="s">
        <v>1532</v>
      </c>
      <c r="B57" s="27"/>
      <c r="C57" s="238">
        <v>5597.5</v>
      </c>
      <c r="D57" s="238">
        <v>5759.333333333333</v>
      </c>
      <c r="E57" s="238">
        <v>5975.416666666667</v>
      </c>
      <c r="F57" s="238">
        <v>5907.666666666667</v>
      </c>
      <c r="G57" s="238">
        <v>6470.833333333333</v>
      </c>
      <c r="H57" s="238">
        <v>6166</v>
      </c>
      <c r="I57" s="238">
        <v>6111.416666666667</v>
      </c>
    </row>
    <row r="58" spans="1:11" ht="13.8" x14ac:dyDescent="0.25">
      <c r="A58" s="52" t="s">
        <v>1533</v>
      </c>
      <c r="B58" s="27"/>
      <c r="C58" s="238">
        <v>1957.3333333333333</v>
      </c>
      <c r="D58" s="238">
        <v>1987.1666666666667</v>
      </c>
      <c r="E58" s="238">
        <v>1967.5833333333333</v>
      </c>
      <c r="F58" s="238">
        <v>1989.9166666666667</v>
      </c>
      <c r="G58" s="238">
        <v>2033.75</v>
      </c>
      <c r="H58" s="238">
        <v>1992.5833333333333</v>
      </c>
      <c r="I58" s="238">
        <v>2103.5833333333335</v>
      </c>
    </row>
    <row r="59" spans="1:11" ht="13.8" x14ac:dyDescent="0.25">
      <c r="A59" s="52" t="s">
        <v>1534</v>
      </c>
      <c r="B59" s="27"/>
      <c r="C59" s="238">
        <v>7781.75</v>
      </c>
      <c r="D59" s="238">
        <v>7518.583333333333</v>
      </c>
      <c r="E59" s="238">
        <v>7450</v>
      </c>
      <c r="F59" s="238">
        <v>7633.583333333333</v>
      </c>
      <c r="G59" s="238">
        <v>7665</v>
      </c>
      <c r="H59" s="238">
        <v>7908.666666666667</v>
      </c>
      <c r="I59" s="238">
        <v>8331.75</v>
      </c>
      <c r="K59" s="120"/>
    </row>
    <row r="60" spans="1:11" ht="13.8" x14ac:dyDescent="0.25">
      <c r="A60" s="52"/>
      <c r="B60" s="27"/>
      <c r="C60" s="27"/>
      <c r="D60" s="238"/>
      <c r="E60" s="238"/>
      <c r="F60" s="238"/>
      <c r="G60" s="238"/>
      <c r="H60" s="1116"/>
      <c r="I60" s="1116"/>
    </row>
    <row r="61" spans="1:11" ht="42" customHeight="1" x14ac:dyDescent="0.25">
      <c r="A61" s="1457" t="s">
        <v>2210</v>
      </c>
      <c r="B61" s="1457"/>
      <c r="C61" s="1457"/>
      <c r="D61" s="1457"/>
      <c r="E61" s="1457"/>
      <c r="F61" s="1457"/>
      <c r="G61" s="1457"/>
      <c r="H61" s="1457"/>
      <c r="I61" s="1457"/>
    </row>
    <row r="63" spans="1:11" ht="13.8" x14ac:dyDescent="0.25">
      <c r="A63" s="27" t="s">
        <v>1344</v>
      </c>
    </row>
  </sheetData>
  <mergeCells count="10">
    <mergeCell ref="A34:I34"/>
    <mergeCell ref="A33:I33"/>
    <mergeCell ref="A61:I61"/>
    <mergeCell ref="A1:I1"/>
    <mergeCell ref="A3:I3"/>
    <mergeCell ref="A4:I4"/>
    <mergeCell ref="A5:I5"/>
    <mergeCell ref="A30:I30"/>
    <mergeCell ref="A32:I32"/>
    <mergeCell ref="A28:I28"/>
  </mergeCells>
  <hyperlinks>
    <hyperlink ref="A28:I28" r:id="rId1" display="Source: Statistics Canada. Table 14-10-0297-01 Labour force characteristics by occupation, annual (x 1,000)"/>
    <hyperlink ref="A61:I61" r:id="rId2" display="Source: Statistics Canada. Table 281-0063 - Employment and average weekly earnings including overtime (SEPH), seasonally adjusted, for all employees by industries classified using the North American Industry Classification System (NAICS), monthly (persons"/>
  </hyperlinks>
  <printOptions horizontalCentered="1"/>
  <pageMargins left="0.74803149606299202" right="0.74803149606299202" top="0.98425196850393704" bottom="0.98425196850393704" header="0.511811023622047" footer="0.511811023622047"/>
  <pageSetup scale="76" firstPageNumber="27" orientation="portrait" useFirstPageNumber="1" r:id="rId3"/>
  <headerFooter alignWithMargins="0"/>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N69"/>
  <sheetViews>
    <sheetView zoomScaleNormal="100" workbookViewId="0">
      <selection sqref="A1:L1"/>
    </sheetView>
  </sheetViews>
  <sheetFormatPr defaultColWidth="9.109375" defaultRowHeight="13.2" x14ac:dyDescent="0.25"/>
  <cols>
    <col min="1" max="1" width="13" style="15" bestFit="1" customWidth="1"/>
    <col min="2" max="5" width="12.33203125" style="15" customWidth="1"/>
    <col min="6" max="6" width="0.88671875" style="70" customWidth="1"/>
    <col min="7" max="9" width="12.33203125" style="15" customWidth="1"/>
    <col min="10" max="10" width="0.88671875" style="70" customWidth="1"/>
    <col min="11" max="12" width="12.33203125" style="15" customWidth="1"/>
    <col min="13" max="16384" width="9.109375" style="15"/>
  </cols>
  <sheetData>
    <row r="1" spans="1:14" ht="18" customHeight="1" x14ac:dyDescent="0.3">
      <c r="A1" s="1436" t="s">
        <v>955</v>
      </c>
      <c r="B1" s="1436"/>
      <c r="C1" s="1436"/>
      <c r="D1" s="1436"/>
      <c r="E1" s="1436"/>
      <c r="F1" s="1436"/>
      <c r="G1" s="1436"/>
      <c r="H1" s="1436"/>
      <c r="I1" s="1436"/>
      <c r="J1" s="1436"/>
      <c r="K1" s="1436"/>
      <c r="L1" s="1436"/>
    </row>
    <row r="2" spans="1:14" ht="18" customHeight="1" x14ac:dyDescent="0.3">
      <c r="A2" s="241"/>
      <c r="B2" s="241"/>
      <c r="C2" s="241"/>
      <c r="D2" s="241"/>
      <c r="E2" s="241"/>
      <c r="F2" s="297"/>
      <c r="G2" s="241"/>
      <c r="H2" s="241"/>
      <c r="I2" s="241"/>
      <c r="J2" s="297"/>
      <c r="K2" s="241"/>
      <c r="L2" s="241"/>
    </row>
    <row r="3" spans="1:14" ht="18" customHeight="1" x14ac:dyDescent="0.3">
      <c r="A3" s="1437" t="s">
        <v>2439</v>
      </c>
      <c r="B3" s="1437"/>
      <c r="C3" s="1437"/>
      <c r="D3" s="1437"/>
      <c r="E3" s="1437"/>
      <c r="F3" s="1437"/>
      <c r="G3" s="1437"/>
      <c r="H3" s="1437"/>
      <c r="I3" s="1437"/>
      <c r="J3" s="1437"/>
      <c r="K3" s="1437"/>
      <c r="L3" s="1437"/>
    </row>
    <row r="4" spans="1:14" ht="18" customHeight="1" x14ac:dyDescent="0.3">
      <c r="A4" s="1437" t="s">
        <v>444</v>
      </c>
      <c r="B4" s="1437"/>
      <c r="C4" s="1437"/>
      <c r="D4" s="1437"/>
      <c r="E4" s="1437"/>
      <c r="F4" s="1437"/>
      <c r="G4" s="1437"/>
      <c r="H4" s="1437"/>
      <c r="I4" s="1437"/>
      <c r="J4" s="1437"/>
      <c r="K4" s="1437"/>
      <c r="L4" s="1437"/>
    </row>
    <row r="5" spans="1:14" ht="12.75" customHeight="1" x14ac:dyDescent="0.3">
      <c r="A5" s="16"/>
      <c r="B5" s="16"/>
      <c r="C5" s="16"/>
      <c r="D5" s="16"/>
      <c r="E5" s="16"/>
      <c r="F5" s="298"/>
      <c r="G5" s="16"/>
      <c r="H5" s="16"/>
      <c r="I5" s="16"/>
      <c r="J5" s="298"/>
      <c r="K5" s="16"/>
      <c r="L5" s="16"/>
    </row>
    <row r="6" spans="1:14" ht="14.25" customHeight="1" x14ac:dyDescent="0.3">
      <c r="C6" s="17" t="s">
        <v>350</v>
      </c>
    </row>
    <row r="7" spans="1:14" s="17" customFormat="1" ht="16.2" thickBot="1" x14ac:dyDescent="0.35">
      <c r="A7" s="17" t="s">
        <v>348</v>
      </c>
      <c r="B7" s="17" t="s">
        <v>346</v>
      </c>
      <c r="C7" s="17" t="s">
        <v>1314</v>
      </c>
      <c r="D7" s="17" t="s">
        <v>1314</v>
      </c>
      <c r="E7" s="17" t="s">
        <v>1409</v>
      </c>
      <c r="F7" s="24"/>
      <c r="G7" s="1461" t="s">
        <v>345</v>
      </c>
      <c r="H7" s="1461"/>
      <c r="I7" s="1461"/>
      <c r="J7" s="24"/>
      <c r="K7" s="1461" t="s">
        <v>1218</v>
      </c>
      <c r="L7" s="1461"/>
    </row>
    <row r="8" spans="1:14" s="17" customFormat="1" ht="15.6" x14ac:dyDescent="0.3">
      <c r="B8" s="17" t="s">
        <v>347</v>
      </c>
      <c r="C8" s="17" t="s">
        <v>351</v>
      </c>
      <c r="D8" s="17" t="s">
        <v>351</v>
      </c>
      <c r="E8" s="17" t="s">
        <v>87</v>
      </c>
      <c r="F8" s="24"/>
      <c r="G8" s="17" t="s">
        <v>87</v>
      </c>
      <c r="H8" s="17" t="s">
        <v>1104</v>
      </c>
      <c r="I8" s="17" t="s">
        <v>1105</v>
      </c>
      <c r="J8" s="24"/>
      <c r="K8" s="17" t="s">
        <v>87</v>
      </c>
      <c r="L8" s="17" t="s">
        <v>1044</v>
      </c>
    </row>
    <row r="9" spans="1:14" s="34" customFormat="1" ht="13.8" x14ac:dyDescent="0.25">
      <c r="A9" s="34" t="s">
        <v>372</v>
      </c>
      <c r="B9" s="34" t="s">
        <v>1313</v>
      </c>
      <c r="C9" s="34" t="s">
        <v>1313</v>
      </c>
      <c r="D9" s="34" t="s">
        <v>1313</v>
      </c>
      <c r="E9" s="34" t="s">
        <v>88</v>
      </c>
      <c r="F9" s="111"/>
      <c r="G9" s="34" t="s">
        <v>88</v>
      </c>
      <c r="H9" s="34" t="s">
        <v>1313</v>
      </c>
      <c r="I9" s="34" t="s">
        <v>1313</v>
      </c>
      <c r="J9" s="111"/>
      <c r="K9" s="34" t="s">
        <v>88</v>
      </c>
      <c r="L9" s="34" t="s">
        <v>1313</v>
      </c>
    </row>
    <row r="10" spans="1:14" s="67" customFormat="1" ht="4.5" customHeight="1" thickBot="1" x14ac:dyDescent="0.3">
      <c r="A10" s="87"/>
      <c r="B10" s="205"/>
      <c r="C10" s="205"/>
      <c r="D10" s="205"/>
      <c r="E10" s="205"/>
      <c r="F10" s="111"/>
      <c r="G10" s="205"/>
      <c r="H10" s="205"/>
      <c r="I10" s="205"/>
      <c r="J10" s="111"/>
      <c r="K10" s="205"/>
      <c r="L10" s="205"/>
    </row>
    <row r="11" spans="1:14" ht="4.5" customHeight="1" x14ac:dyDescent="0.25">
      <c r="B11" s="1"/>
      <c r="C11" s="1"/>
      <c r="D11" s="1"/>
      <c r="E11" s="1"/>
      <c r="F11" s="159"/>
      <c r="G11" s="1"/>
      <c r="H11" s="1"/>
      <c r="I11" s="1"/>
      <c r="J11" s="159"/>
      <c r="K11" s="1"/>
      <c r="L11" s="1"/>
    </row>
    <row r="12" spans="1:14" s="242" customFormat="1" ht="13.8" x14ac:dyDescent="0.25">
      <c r="A12" s="178" t="s">
        <v>1221</v>
      </c>
      <c r="B12" s="135">
        <v>4.4000000000000004</v>
      </c>
      <c r="C12" s="650">
        <v>2.2000000000000002</v>
      </c>
      <c r="D12" s="135">
        <v>2.2999999999999998</v>
      </c>
      <c r="E12" s="135">
        <v>52.3</v>
      </c>
      <c r="F12" s="299"/>
      <c r="G12" s="651">
        <v>45.5</v>
      </c>
      <c r="H12" s="135">
        <v>0.8</v>
      </c>
      <c r="I12" s="135">
        <v>1.1000000000000001</v>
      </c>
      <c r="J12" s="299"/>
      <c r="K12" s="135">
        <v>13</v>
      </c>
      <c r="L12" s="135">
        <v>0.3</v>
      </c>
    </row>
    <row r="13" spans="1:14" s="242" customFormat="1" ht="13.8" x14ac:dyDescent="0.25">
      <c r="A13" s="178" t="s">
        <v>1222</v>
      </c>
      <c r="B13" s="135">
        <v>5.5</v>
      </c>
      <c r="C13" s="650">
        <v>0.8</v>
      </c>
      <c r="D13" s="135">
        <v>4.7</v>
      </c>
      <c r="E13" s="135">
        <v>85.5</v>
      </c>
      <c r="F13" s="299"/>
      <c r="G13" s="651">
        <v>72.7</v>
      </c>
      <c r="H13" s="135">
        <v>3.5</v>
      </c>
      <c r="I13" s="135">
        <v>0.5</v>
      </c>
      <c r="J13" s="299"/>
      <c r="K13" s="135" t="s">
        <v>1270</v>
      </c>
      <c r="L13" s="135" t="s">
        <v>1270</v>
      </c>
      <c r="N13" s="164"/>
    </row>
    <row r="14" spans="1:14" s="242" customFormat="1" ht="13.8" x14ac:dyDescent="0.25">
      <c r="A14" s="178" t="s">
        <v>1223</v>
      </c>
      <c r="B14" s="135">
        <v>4.9000000000000004</v>
      </c>
      <c r="C14" s="650">
        <v>0.5</v>
      </c>
      <c r="D14" s="135">
        <v>4.5</v>
      </c>
      <c r="E14" s="135">
        <v>91.8</v>
      </c>
      <c r="F14" s="299"/>
      <c r="G14" s="651">
        <v>83.7</v>
      </c>
      <c r="H14" s="135">
        <v>3.8</v>
      </c>
      <c r="I14" s="135">
        <v>0.3</v>
      </c>
      <c r="J14" s="299"/>
      <c r="K14" s="135" t="s">
        <v>1270</v>
      </c>
      <c r="L14" s="135" t="s">
        <v>1270</v>
      </c>
      <c r="N14" s="164"/>
    </row>
    <row r="15" spans="1:14" s="242" customFormat="1" ht="13.8" x14ac:dyDescent="0.25">
      <c r="A15" s="178" t="s">
        <v>1224</v>
      </c>
      <c r="B15" s="135">
        <v>4.2</v>
      </c>
      <c r="C15" s="650">
        <v>0.4</v>
      </c>
      <c r="D15" s="135">
        <v>3.8</v>
      </c>
      <c r="E15" s="135">
        <v>90.5</v>
      </c>
      <c r="F15" s="299"/>
      <c r="G15" s="651">
        <v>81</v>
      </c>
      <c r="H15" s="135">
        <v>3.2</v>
      </c>
      <c r="I15" s="135" t="s">
        <v>1270</v>
      </c>
      <c r="J15" s="299"/>
      <c r="K15" s="135">
        <v>10.5</v>
      </c>
      <c r="L15" s="135">
        <v>0.4</v>
      </c>
      <c r="N15" s="164"/>
    </row>
    <row r="16" spans="1:14" s="242" customFormat="1" ht="13.8" x14ac:dyDescent="0.25">
      <c r="A16" s="178" t="s">
        <v>1225</v>
      </c>
      <c r="B16" s="135">
        <v>4</v>
      </c>
      <c r="C16" s="650">
        <v>0.2</v>
      </c>
      <c r="D16" s="135">
        <v>3.8</v>
      </c>
      <c r="E16" s="135">
        <v>95</v>
      </c>
      <c r="F16" s="299"/>
      <c r="G16" s="651">
        <v>85</v>
      </c>
      <c r="H16" s="135">
        <v>3.3</v>
      </c>
      <c r="I16" s="135" t="s">
        <v>1270</v>
      </c>
      <c r="J16" s="299"/>
      <c r="K16" s="135">
        <v>10.5</v>
      </c>
      <c r="L16" s="135">
        <v>0.4</v>
      </c>
      <c r="N16" s="164"/>
    </row>
    <row r="17" spans="1:14" s="242" customFormat="1" ht="13.8" x14ac:dyDescent="0.25">
      <c r="A17" s="178" t="s">
        <v>1226</v>
      </c>
      <c r="B17" s="135">
        <v>4.7</v>
      </c>
      <c r="C17" s="650">
        <v>0.4</v>
      </c>
      <c r="D17" s="135">
        <v>4.2</v>
      </c>
      <c r="E17" s="135">
        <v>89.4</v>
      </c>
      <c r="F17" s="299"/>
      <c r="G17" s="651">
        <v>83</v>
      </c>
      <c r="H17" s="135">
        <v>3.8</v>
      </c>
      <c r="I17" s="135" t="s">
        <v>1270</v>
      </c>
      <c r="J17" s="299"/>
      <c r="K17" s="135">
        <v>7.1</v>
      </c>
      <c r="L17" s="135">
        <v>0.3</v>
      </c>
      <c r="N17" s="164"/>
    </row>
    <row r="18" spans="1:14" s="242" customFormat="1" ht="13.8" x14ac:dyDescent="0.25">
      <c r="A18" s="178" t="s">
        <v>1227</v>
      </c>
      <c r="B18" s="135">
        <v>4.9000000000000004</v>
      </c>
      <c r="C18" s="650">
        <v>0.4</v>
      </c>
      <c r="D18" s="135">
        <v>4.4000000000000004</v>
      </c>
      <c r="E18" s="135">
        <v>89.8</v>
      </c>
      <c r="F18" s="299"/>
      <c r="G18" s="651">
        <v>81.599999999999994</v>
      </c>
      <c r="H18" s="135">
        <v>3.8</v>
      </c>
      <c r="I18" s="135">
        <v>0.2</v>
      </c>
      <c r="J18" s="299"/>
      <c r="K18" s="135">
        <v>9.1</v>
      </c>
      <c r="L18" s="135">
        <v>0.4</v>
      </c>
      <c r="N18" s="164"/>
    </row>
    <row r="19" spans="1:14" s="242" customFormat="1" ht="13.8" x14ac:dyDescent="0.25">
      <c r="A19" s="178" t="s">
        <v>1228</v>
      </c>
      <c r="B19" s="135">
        <v>5.9</v>
      </c>
      <c r="C19" s="650">
        <v>0.8</v>
      </c>
      <c r="D19" s="135">
        <v>5.0999999999999996</v>
      </c>
      <c r="E19" s="135">
        <v>86.4</v>
      </c>
      <c r="F19" s="299"/>
      <c r="G19" s="651">
        <v>78</v>
      </c>
      <c r="H19" s="135">
        <v>4.4000000000000004</v>
      </c>
      <c r="I19" s="135" t="s">
        <v>1270</v>
      </c>
      <c r="J19" s="299"/>
      <c r="K19" s="135">
        <v>9.8000000000000007</v>
      </c>
      <c r="L19" s="135">
        <v>0.5</v>
      </c>
      <c r="N19" s="164"/>
    </row>
    <row r="20" spans="1:14" s="242" customFormat="1" ht="13.8" x14ac:dyDescent="0.25">
      <c r="A20" s="178" t="s">
        <v>1229</v>
      </c>
      <c r="B20" s="135">
        <v>5.6</v>
      </c>
      <c r="C20" s="650">
        <v>1.1000000000000001</v>
      </c>
      <c r="D20" s="135">
        <v>4.5</v>
      </c>
      <c r="E20" s="135">
        <v>80.400000000000006</v>
      </c>
      <c r="F20" s="299"/>
      <c r="G20" s="651">
        <v>71.400000000000006</v>
      </c>
      <c r="H20" s="135">
        <v>3.7</v>
      </c>
      <c r="I20" s="135">
        <v>0.3</v>
      </c>
      <c r="J20" s="299"/>
      <c r="K20" s="135">
        <v>11.1</v>
      </c>
      <c r="L20" s="135">
        <v>0.5</v>
      </c>
      <c r="N20" s="164"/>
    </row>
    <row r="21" spans="1:14" s="242" customFormat="1" ht="13.8" x14ac:dyDescent="0.25">
      <c r="A21" s="178" t="s">
        <v>1230</v>
      </c>
      <c r="B21" s="135">
        <v>5.3</v>
      </c>
      <c r="C21" s="650">
        <v>1.5</v>
      </c>
      <c r="D21" s="135">
        <v>3.8</v>
      </c>
      <c r="E21" s="135">
        <v>71.7</v>
      </c>
      <c r="F21" s="299"/>
      <c r="G21" s="651">
        <v>60.4</v>
      </c>
      <c r="H21" s="135">
        <v>2.9</v>
      </c>
      <c r="I21" s="135">
        <v>0.2</v>
      </c>
      <c r="J21" s="299"/>
      <c r="K21" s="135">
        <v>15.8</v>
      </c>
      <c r="L21" s="135">
        <v>0.6</v>
      </c>
      <c r="N21" s="164"/>
    </row>
    <row r="22" spans="1:14" s="242" customFormat="1" ht="13.8" x14ac:dyDescent="0.25">
      <c r="A22" s="178" t="s">
        <v>1231</v>
      </c>
      <c r="B22" s="135">
        <v>13.7</v>
      </c>
      <c r="C22" s="650">
        <v>10.4</v>
      </c>
      <c r="D22" s="135">
        <v>3.4</v>
      </c>
      <c r="E22" s="135">
        <v>24.8</v>
      </c>
      <c r="F22" s="299"/>
      <c r="G22" s="651">
        <v>21.9</v>
      </c>
      <c r="H22" s="135">
        <v>2.2000000000000002</v>
      </c>
      <c r="I22" s="135">
        <v>0.7</v>
      </c>
      <c r="J22" s="299"/>
      <c r="K22" s="135" t="s">
        <v>1270</v>
      </c>
      <c r="L22" s="424" t="s">
        <v>1270</v>
      </c>
      <c r="N22" s="164"/>
    </row>
    <row r="23" spans="1:14" s="242" customFormat="1" ht="15.75" customHeight="1" x14ac:dyDescent="0.25">
      <c r="A23" s="34" t="s">
        <v>1327</v>
      </c>
      <c r="B23" s="416">
        <v>63.1</v>
      </c>
      <c r="C23" s="416">
        <v>18.600000000000001</v>
      </c>
      <c r="D23" s="416">
        <v>44.4</v>
      </c>
      <c r="E23" s="416">
        <v>70.400000000000006</v>
      </c>
      <c r="F23" s="416"/>
      <c r="G23" s="416">
        <v>62.8</v>
      </c>
      <c r="H23" s="416">
        <v>35.5</v>
      </c>
      <c r="I23" s="416">
        <v>4.0999999999999996</v>
      </c>
      <c r="J23" s="416"/>
      <c r="K23" s="416">
        <v>10.8</v>
      </c>
      <c r="L23" s="416">
        <v>4.8</v>
      </c>
      <c r="N23" s="164"/>
    </row>
    <row r="24" spans="1:14" x14ac:dyDescent="0.25">
      <c r="B24" s="417"/>
      <c r="C24" s="417"/>
      <c r="D24" s="417"/>
      <c r="E24" s="417"/>
      <c r="F24" s="418"/>
      <c r="G24" s="417"/>
      <c r="H24" s="417"/>
      <c r="I24" s="417"/>
      <c r="J24" s="418"/>
      <c r="K24" s="417"/>
      <c r="L24" s="417"/>
      <c r="N24" s="2"/>
    </row>
    <row r="25" spans="1:14" ht="14.25" customHeight="1" x14ac:dyDescent="0.3">
      <c r="B25" s="417"/>
      <c r="C25" s="264" t="s">
        <v>350</v>
      </c>
      <c r="D25" s="417"/>
      <c r="E25" s="417"/>
      <c r="F25" s="418"/>
      <c r="G25" s="417"/>
      <c r="H25" s="417"/>
      <c r="I25" s="417"/>
      <c r="J25" s="418"/>
      <c r="K25" s="417"/>
      <c r="L25" s="417"/>
      <c r="N25" s="2"/>
    </row>
    <row r="26" spans="1:14" s="17" customFormat="1" ht="16.2" thickBot="1" x14ac:dyDescent="0.35">
      <c r="A26" s="17" t="s">
        <v>349</v>
      </c>
      <c r="B26" s="264" t="s">
        <v>346</v>
      </c>
      <c r="C26" s="264" t="s">
        <v>1314</v>
      </c>
      <c r="D26" s="264" t="s">
        <v>1314</v>
      </c>
      <c r="E26" s="264" t="s">
        <v>1409</v>
      </c>
      <c r="F26" s="419"/>
      <c r="G26" s="1460" t="s">
        <v>345</v>
      </c>
      <c r="H26" s="1460"/>
      <c r="I26" s="1460"/>
      <c r="J26" s="419"/>
      <c r="K26" s="1460" t="s">
        <v>1218</v>
      </c>
      <c r="L26" s="1460"/>
      <c r="N26" s="648"/>
    </row>
    <row r="27" spans="1:14" s="17" customFormat="1" ht="15.6" x14ac:dyDescent="0.3">
      <c r="B27" s="264" t="s">
        <v>347</v>
      </c>
      <c r="C27" s="264" t="s">
        <v>351</v>
      </c>
      <c r="D27" s="264" t="s">
        <v>351</v>
      </c>
      <c r="E27" s="264" t="s">
        <v>87</v>
      </c>
      <c r="F27" s="419"/>
      <c r="G27" s="264" t="s">
        <v>87</v>
      </c>
      <c r="H27" s="264" t="s">
        <v>1104</v>
      </c>
      <c r="I27" s="264" t="s">
        <v>1105</v>
      </c>
      <c r="J27" s="419"/>
      <c r="K27" s="264" t="s">
        <v>87</v>
      </c>
      <c r="L27" s="264" t="s">
        <v>1044</v>
      </c>
      <c r="N27" s="648"/>
    </row>
    <row r="28" spans="1:14" s="34" customFormat="1" ht="13.8" x14ac:dyDescent="0.25">
      <c r="A28" s="34" t="s">
        <v>372</v>
      </c>
      <c r="B28" s="183" t="s">
        <v>1313</v>
      </c>
      <c r="C28" s="183" t="s">
        <v>1313</v>
      </c>
      <c r="D28" s="183" t="s">
        <v>1313</v>
      </c>
      <c r="E28" s="183" t="s">
        <v>88</v>
      </c>
      <c r="F28" s="420"/>
      <c r="G28" s="183" t="s">
        <v>88</v>
      </c>
      <c r="H28" s="183" t="s">
        <v>1313</v>
      </c>
      <c r="I28" s="183" t="s">
        <v>1313</v>
      </c>
      <c r="J28" s="420"/>
      <c r="K28" s="183" t="s">
        <v>88</v>
      </c>
      <c r="L28" s="183" t="s">
        <v>1313</v>
      </c>
      <c r="N28" s="647"/>
    </row>
    <row r="29" spans="1:14" s="67" customFormat="1" ht="4.5" customHeight="1" thickBot="1" x14ac:dyDescent="0.3">
      <c r="A29" s="87"/>
      <c r="B29" s="421"/>
      <c r="C29" s="421"/>
      <c r="D29" s="421"/>
      <c r="E29" s="421"/>
      <c r="F29" s="420"/>
      <c r="G29" s="421"/>
      <c r="H29" s="421"/>
      <c r="I29" s="421"/>
      <c r="J29" s="420"/>
      <c r="K29" s="421"/>
      <c r="L29" s="421"/>
      <c r="N29" s="647"/>
    </row>
    <row r="30" spans="1:14" ht="4.5" customHeight="1" x14ac:dyDescent="0.25">
      <c r="B30" s="422"/>
      <c r="C30" s="422"/>
      <c r="D30" s="422"/>
      <c r="E30" s="422"/>
      <c r="F30" s="423"/>
      <c r="G30" s="422"/>
      <c r="H30" s="422"/>
      <c r="I30" s="422"/>
      <c r="J30" s="423"/>
      <c r="K30" s="422"/>
      <c r="L30" s="422"/>
      <c r="N30" s="2"/>
    </row>
    <row r="31" spans="1:14" s="242" customFormat="1" ht="13.8" x14ac:dyDescent="0.25">
      <c r="A31" s="178" t="s">
        <v>1221</v>
      </c>
      <c r="B31" s="135">
        <v>4.0999999999999996</v>
      </c>
      <c r="C31" s="135">
        <v>1.8</v>
      </c>
      <c r="D31" s="135">
        <v>2.2999999999999998</v>
      </c>
      <c r="E31" s="135">
        <v>56.1</v>
      </c>
      <c r="F31" s="299"/>
      <c r="G31" s="135">
        <v>48.8</v>
      </c>
      <c r="H31" s="135">
        <v>0.6</v>
      </c>
      <c r="I31" s="135">
        <v>1.5</v>
      </c>
      <c r="J31" s="299"/>
      <c r="K31" s="135">
        <v>13</v>
      </c>
      <c r="L31" s="135">
        <v>0.3</v>
      </c>
      <c r="N31" s="164"/>
    </row>
    <row r="32" spans="1:14" s="242" customFormat="1" ht="13.8" x14ac:dyDescent="0.25">
      <c r="A32" s="178" t="s">
        <v>1222</v>
      </c>
      <c r="B32" s="135">
        <v>4.5999999999999996</v>
      </c>
      <c r="C32" s="135">
        <v>0.9</v>
      </c>
      <c r="D32" s="135">
        <v>3.7</v>
      </c>
      <c r="E32" s="135">
        <v>80.400000000000006</v>
      </c>
      <c r="F32" s="299"/>
      <c r="G32" s="135">
        <v>76.099999999999994</v>
      </c>
      <c r="H32" s="135">
        <v>2.6</v>
      </c>
      <c r="I32" s="135">
        <v>0.9</v>
      </c>
      <c r="J32" s="299"/>
      <c r="K32" s="135" t="s">
        <v>1270</v>
      </c>
      <c r="L32" s="135" t="s">
        <v>1270</v>
      </c>
      <c r="N32" s="164"/>
    </row>
    <row r="33" spans="1:14" s="242" customFormat="1" ht="13.8" x14ac:dyDescent="0.25">
      <c r="A33" s="178" t="s">
        <v>1223</v>
      </c>
      <c r="B33" s="135">
        <v>4.7</v>
      </c>
      <c r="C33" s="135">
        <v>0.8</v>
      </c>
      <c r="D33" s="135">
        <v>3.9</v>
      </c>
      <c r="E33" s="135">
        <v>83</v>
      </c>
      <c r="F33" s="299"/>
      <c r="G33" s="135">
        <v>78.7</v>
      </c>
      <c r="H33" s="135">
        <v>3</v>
      </c>
      <c r="I33" s="135">
        <v>0.8</v>
      </c>
      <c r="J33" s="299"/>
      <c r="K33" s="135" t="s">
        <v>1270</v>
      </c>
      <c r="L33" s="135" t="s">
        <v>1270</v>
      </c>
      <c r="N33" s="164"/>
    </row>
    <row r="34" spans="1:14" s="242" customFormat="1" ht="13.8" x14ac:dyDescent="0.25">
      <c r="A34" s="178" t="s">
        <v>1224</v>
      </c>
      <c r="B34" s="135">
        <v>4.5</v>
      </c>
      <c r="C34" s="135">
        <v>0.6</v>
      </c>
      <c r="D34" s="135">
        <v>3.9</v>
      </c>
      <c r="E34" s="135">
        <v>86.7</v>
      </c>
      <c r="F34" s="299"/>
      <c r="G34" s="135">
        <v>80</v>
      </c>
      <c r="H34" s="135">
        <v>3</v>
      </c>
      <c r="I34" s="135" t="s">
        <v>1270</v>
      </c>
      <c r="J34" s="299"/>
      <c r="K34" s="135">
        <v>7.7</v>
      </c>
      <c r="L34" s="135">
        <v>0.3</v>
      </c>
      <c r="N34" s="164"/>
    </row>
    <row r="35" spans="1:14" s="242" customFormat="1" ht="13.8" x14ac:dyDescent="0.25">
      <c r="A35" s="178" t="s">
        <v>1225</v>
      </c>
      <c r="B35" s="135">
        <v>4.9000000000000004</v>
      </c>
      <c r="C35" s="135">
        <v>0.7</v>
      </c>
      <c r="D35" s="135">
        <v>4.0999999999999996</v>
      </c>
      <c r="E35" s="135">
        <v>83.7</v>
      </c>
      <c r="F35" s="299"/>
      <c r="G35" s="135">
        <v>79.599999999999994</v>
      </c>
      <c r="H35" s="135">
        <v>3.3</v>
      </c>
      <c r="I35" s="135" t="s">
        <v>1270</v>
      </c>
      <c r="J35" s="299"/>
      <c r="K35" s="135">
        <v>4.9000000000000004</v>
      </c>
      <c r="L35" s="135">
        <v>0.2</v>
      </c>
      <c r="N35" s="164"/>
    </row>
    <row r="36" spans="1:14" s="242" customFormat="1" ht="13.8" x14ac:dyDescent="0.25">
      <c r="A36" s="178" t="s">
        <v>1226</v>
      </c>
      <c r="B36" s="135">
        <v>4.8</v>
      </c>
      <c r="C36" s="135">
        <v>0.5</v>
      </c>
      <c r="D36" s="135">
        <v>4.4000000000000004</v>
      </c>
      <c r="E36" s="135">
        <v>91.7</v>
      </c>
      <c r="F36" s="299"/>
      <c r="G36" s="135">
        <v>85.4</v>
      </c>
      <c r="H36" s="135">
        <v>3.6</v>
      </c>
      <c r="I36" s="135" t="s">
        <v>1270</v>
      </c>
      <c r="J36" s="299"/>
      <c r="K36" s="135">
        <v>4.5</v>
      </c>
      <c r="L36" s="135">
        <v>0.2</v>
      </c>
      <c r="N36" s="164"/>
    </row>
    <row r="37" spans="1:14" s="242" customFormat="1" ht="13.8" x14ac:dyDescent="0.25">
      <c r="A37" s="178" t="s">
        <v>1227</v>
      </c>
      <c r="B37" s="135">
        <v>5</v>
      </c>
      <c r="C37" s="135">
        <v>0.7</v>
      </c>
      <c r="D37" s="135">
        <v>4.3</v>
      </c>
      <c r="E37" s="135">
        <v>86</v>
      </c>
      <c r="F37" s="299"/>
      <c r="G37" s="135">
        <v>82</v>
      </c>
      <c r="H37" s="135">
        <v>3.6</v>
      </c>
      <c r="I37" s="135">
        <v>0.4</v>
      </c>
      <c r="J37" s="299"/>
      <c r="K37" s="135">
        <v>7</v>
      </c>
      <c r="L37" s="135">
        <v>0.3</v>
      </c>
      <c r="N37" s="164"/>
    </row>
    <row r="38" spans="1:14" s="242" customFormat="1" ht="13.8" x14ac:dyDescent="0.25">
      <c r="A38" s="178" t="s">
        <v>1228</v>
      </c>
      <c r="B38" s="135">
        <v>5.3</v>
      </c>
      <c r="C38" s="135">
        <v>0.9</v>
      </c>
      <c r="D38" s="135">
        <v>4.5</v>
      </c>
      <c r="E38" s="135">
        <v>84.9</v>
      </c>
      <c r="F38" s="299"/>
      <c r="G38" s="135">
        <v>79.2</v>
      </c>
      <c r="H38" s="135">
        <v>3.7</v>
      </c>
      <c r="I38" s="135" t="s">
        <v>1270</v>
      </c>
      <c r="J38" s="299"/>
      <c r="K38" s="135">
        <v>4.4000000000000004</v>
      </c>
      <c r="L38" s="135">
        <v>0.2</v>
      </c>
      <c r="N38" s="164"/>
    </row>
    <row r="39" spans="1:14" s="242" customFormat="1" ht="13.8" x14ac:dyDescent="0.25">
      <c r="A39" s="178" t="s">
        <v>1229</v>
      </c>
      <c r="B39" s="135">
        <v>6.1</v>
      </c>
      <c r="C39" s="135">
        <v>1.5</v>
      </c>
      <c r="D39" s="135">
        <v>4.7</v>
      </c>
      <c r="E39" s="135">
        <v>77</v>
      </c>
      <c r="F39" s="299"/>
      <c r="G39" s="135">
        <v>72.099999999999994</v>
      </c>
      <c r="H39" s="135">
        <v>3.7</v>
      </c>
      <c r="I39" s="135">
        <v>0.6</v>
      </c>
      <c r="J39" s="299"/>
      <c r="K39" s="135">
        <v>6.4</v>
      </c>
      <c r="L39" s="135">
        <v>0.3</v>
      </c>
      <c r="N39" s="164"/>
    </row>
    <row r="40" spans="1:14" s="242" customFormat="1" ht="13.8" x14ac:dyDescent="0.25">
      <c r="A40" s="178" t="s">
        <v>1230</v>
      </c>
      <c r="B40" s="135">
        <v>5.8</v>
      </c>
      <c r="C40" s="135">
        <v>2.5</v>
      </c>
      <c r="D40" s="135">
        <v>3.3</v>
      </c>
      <c r="E40" s="135">
        <v>56.9</v>
      </c>
      <c r="F40" s="299"/>
      <c r="G40" s="135">
        <v>51.7</v>
      </c>
      <c r="H40" s="135">
        <v>2.2999999999999998</v>
      </c>
      <c r="I40" s="135">
        <v>0.7</v>
      </c>
      <c r="J40" s="299"/>
      <c r="K40" s="135">
        <v>9.1</v>
      </c>
      <c r="L40" s="135">
        <v>0.3</v>
      </c>
      <c r="N40" s="164"/>
    </row>
    <row r="41" spans="1:14" s="242" customFormat="1" ht="13.8" x14ac:dyDescent="0.25">
      <c r="A41" s="178" t="s">
        <v>1231</v>
      </c>
      <c r="B41" s="135">
        <v>15.8</v>
      </c>
      <c r="C41" s="135">
        <v>13.8</v>
      </c>
      <c r="D41" s="135">
        <v>2</v>
      </c>
      <c r="E41" s="135">
        <v>12.7</v>
      </c>
      <c r="F41" s="299"/>
      <c r="G41" s="135">
        <v>12</v>
      </c>
      <c r="H41" s="135">
        <v>1</v>
      </c>
      <c r="I41" s="135">
        <v>0.9</v>
      </c>
      <c r="J41" s="299"/>
      <c r="K41" s="185" t="s">
        <v>1270</v>
      </c>
      <c r="L41" s="135" t="s">
        <v>1270</v>
      </c>
      <c r="N41" s="164"/>
    </row>
    <row r="42" spans="1:14" s="242" customFormat="1" ht="15.75" customHeight="1" x14ac:dyDescent="0.25">
      <c r="A42" s="34" t="s">
        <v>1327</v>
      </c>
      <c r="B42" s="416">
        <v>65.599999999999994</v>
      </c>
      <c r="C42" s="416">
        <v>24.5</v>
      </c>
      <c r="D42" s="416">
        <v>41.1</v>
      </c>
      <c r="E42" s="416">
        <v>62.7</v>
      </c>
      <c r="F42" s="416"/>
      <c r="G42" s="416">
        <v>58.5</v>
      </c>
      <c r="H42" s="416">
        <v>30.5</v>
      </c>
      <c r="I42" s="416">
        <v>7.9</v>
      </c>
      <c r="J42" s="416"/>
      <c r="K42" s="416">
        <v>6.6</v>
      </c>
      <c r="L42" s="416">
        <v>2.7</v>
      </c>
      <c r="N42" s="164"/>
    </row>
    <row r="43" spans="1:14" x14ac:dyDescent="0.25">
      <c r="B43" s="417"/>
      <c r="C43" s="417"/>
      <c r="D43" s="417"/>
      <c r="E43" s="417"/>
      <c r="F43" s="418"/>
      <c r="G43" s="417"/>
      <c r="H43" s="417"/>
      <c r="I43" s="417"/>
      <c r="J43" s="418"/>
      <c r="K43" s="417"/>
      <c r="L43" s="417"/>
      <c r="N43" s="2"/>
    </row>
    <row r="44" spans="1:14" ht="14.25" customHeight="1" x14ac:dyDescent="0.3">
      <c r="B44" s="417"/>
      <c r="C44" s="264" t="s">
        <v>350</v>
      </c>
      <c r="D44" s="417"/>
      <c r="E44" s="417"/>
      <c r="F44" s="418"/>
      <c r="G44" s="417"/>
      <c r="H44" s="417"/>
      <c r="I44" s="417"/>
      <c r="J44" s="418"/>
      <c r="K44" s="417"/>
      <c r="L44" s="417"/>
      <c r="N44" s="2"/>
    </row>
    <row r="45" spans="1:14" s="17" customFormat="1" ht="16.2" thickBot="1" x14ac:dyDescent="0.35">
      <c r="A45" s="17" t="s">
        <v>1181</v>
      </c>
      <c r="B45" s="264" t="s">
        <v>346</v>
      </c>
      <c r="C45" s="264" t="s">
        <v>1314</v>
      </c>
      <c r="D45" s="264" t="s">
        <v>1314</v>
      </c>
      <c r="E45" s="264" t="s">
        <v>1409</v>
      </c>
      <c r="F45" s="419"/>
      <c r="G45" s="1460" t="s">
        <v>345</v>
      </c>
      <c r="H45" s="1460"/>
      <c r="I45" s="1460"/>
      <c r="J45" s="419"/>
      <c r="K45" s="1460" t="s">
        <v>1218</v>
      </c>
      <c r="L45" s="1460"/>
      <c r="N45" s="648"/>
    </row>
    <row r="46" spans="1:14" s="17" customFormat="1" ht="15.6" x14ac:dyDescent="0.3">
      <c r="B46" s="264" t="s">
        <v>347</v>
      </c>
      <c r="C46" s="264" t="s">
        <v>351</v>
      </c>
      <c r="D46" s="264" t="s">
        <v>351</v>
      </c>
      <c r="E46" s="264" t="s">
        <v>87</v>
      </c>
      <c r="F46" s="419"/>
      <c r="G46" s="264" t="s">
        <v>87</v>
      </c>
      <c r="H46" s="264" t="s">
        <v>1104</v>
      </c>
      <c r="I46" s="264" t="s">
        <v>1105</v>
      </c>
      <c r="J46" s="419"/>
      <c r="K46" s="264" t="s">
        <v>87</v>
      </c>
      <c r="L46" s="264" t="s">
        <v>1044</v>
      </c>
      <c r="N46" s="648"/>
    </row>
    <row r="47" spans="1:14" s="34" customFormat="1" ht="13.8" x14ac:dyDescent="0.25">
      <c r="A47" s="34" t="s">
        <v>372</v>
      </c>
      <c r="B47" s="183" t="s">
        <v>1313</v>
      </c>
      <c r="C47" s="183" t="s">
        <v>1313</v>
      </c>
      <c r="D47" s="183" t="s">
        <v>1313</v>
      </c>
      <c r="E47" s="183" t="s">
        <v>88</v>
      </c>
      <c r="F47" s="420"/>
      <c r="G47" s="183" t="s">
        <v>88</v>
      </c>
      <c r="H47" s="183" t="s">
        <v>1313</v>
      </c>
      <c r="I47" s="183" t="s">
        <v>1313</v>
      </c>
      <c r="J47" s="420"/>
      <c r="K47" s="183" t="s">
        <v>88</v>
      </c>
      <c r="L47" s="183" t="s">
        <v>1313</v>
      </c>
      <c r="N47" s="647"/>
    </row>
    <row r="48" spans="1:14" s="67" customFormat="1" ht="4.5" customHeight="1" thickBot="1" x14ac:dyDescent="0.3">
      <c r="A48" s="87"/>
      <c r="B48" s="421"/>
      <c r="C48" s="421"/>
      <c r="D48" s="421"/>
      <c r="E48" s="421"/>
      <c r="F48" s="420"/>
      <c r="G48" s="421"/>
      <c r="H48" s="421"/>
      <c r="I48" s="421"/>
      <c r="J48" s="420"/>
      <c r="K48" s="421"/>
      <c r="L48" s="421"/>
      <c r="N48" s="647"/>
    </row>
    <row r="49" spans="1:14" ht="4.5" customHeight="1" x14ac:dyDescent="0.25">
      <c r="B49" s="422"/>
      <c r="C49" s="422"/>
      <c r="D49" s="422"/>
      <c r="E49" s="422"/>
      <c r="F49" s="423"/>
      <c r="G49" s="422"/>
      <c r="H49" s="422"/>
      <c r="I49" s="422"/>
      <c r="J49" s="423"/>
      <c r="K49" s="422"/>
      <c r="L49" s="422"/>
      <c r="N49" s="2"/>
    </row>
    <row r="50" spans="1:14" s="242" customFormat="1" ht="13.8" x14ac:dyDescent="0.25">
      <c r="A50" s="178" t="s">
        <v>1221</v>
      </c>
      <c r="B50" s="135">
        <v>8.5</v>
      </c>
      <c r="C50" s="135">
        <v>4</v>
      </c>
      <c r="D50" s="135">
        <v>4.5999999999999996</v>
      </c>
      <c r="E50" s="135">
        <v>54.1</v>
      </c>
      <c r="F50" s="299"/>
      <c r="G50" s="135">
        <v>47.1</v>
      </c>
      <c r="H50" s="135">
        <v>1.4</v>
      </c>
      <c r="I50" s="135">
        <v>2.6</v>
      </c>
      <c r="J50" s="299"/>
      <c r="K50" s="135">
        <v>13</v>
      </c>
      <c r="L50" s="135">
        <v>0.6</v>
      </c>
      <c r="N50" s="164"/>
    </row>
    <row r="51" spans="1:14" s="242" customFormat="1" ht="13.8" x14ac:dyDescent="0.25">
      <c r="A51" s="178" t="s">
        <v>1222</v>
      </c>
      <c r="B51" s="135">
        <v>10</v>
      </c>
      <c r="C51" s="135">
        <v>1.7</v>
      </c>
      <c r="D51" s="135">
        <v>8.4</v>
      </c>
      <c r="E51" s="135">
        <v>84</v>
      </c>
      <c r="F51" s="299"/>
      <c r="G51" s="135">
        <v>75</v>
      </c>
      <c r="H51" s="135">
        <v>6.1</v>
      </c>
      <c r="I51" s="135">
        <v>1.4</v>
      </c>
      <c r="J51" s="299"/>
      <c r="K51" s="135">
        <v>9.5</v>
      </c>
      <c r="L51" s="135">
        <v>0.8</v>
      </c>
      <c r="N51" s="164"/>
    </row>
    <row r="52" spans="1:14" s="242" customFormat="1" ht="13.8" x14ac:dyDescent="0.25">
      <c r="A52" s="178" t="s">
        <v>1223</v>
      </c>
      <c r="B52" s="135">
        <v>9.6</v>
      </c>
      <c r="C52" s="135">
        <v>1.3</v>
      </c>
      <c r="D52" s="135">
        <v>8.4</v>
      </c>
      <c r="E52" s="135">
        <v>87.5</v>
      </c>
      <c r="F52" s="299"/>
      <c r="G52" s="135">
        <v>81.3</v>
      </c>
      <c r="H52" s="135">
        <v>6.8</v>
      </c>
      <c r="I52" s="135">
        <v>1</v>
      </c>
      <c r="J52" s="299"/>
      <c r="K52" s="135">
        <v>7.1</v>
      </c>
      <c r="L52" s="135">
        <v>0.6</v>
      </c>
      <c r="N52" s="164"/>
    </row>
    <row r="53" spans="1:14" s="242" customFormat="1" ht="13.8" x14ac:dyDescent="0.25">
      <c r="A53" s="178" t="s">
        <v>1224</v>
      </c>
      <c r="B53" s="135">
        <v>8.6</v>
      </c>
      <c r="C53" s="135">
        <v>1</v>
      </c>
      <c r="D53" s="135">
        <v>7.7</v>
      </c>
      <c r="E53" s="135">
        <v>89.5</v>
      </c>
      <c r="F53" s="299"/>
      <c r="G53" s="135">
        <v>81.400000000000006</v>
      </c>
      <c r="H53" s="135">
        <v>6.3</v>
      </c>
      <c r="I53" s="135">
        <v>0.8</v>
      </c>
      <c r="J53" s="299"/>
      <c r="K53" s="135">
        <v>9.1</v>
      </c>
      <c r="L53" s="135">
        <v>0.7</v>
      </c>
      <c r="N53" s="164"/>
    </row>
    <row r="54" spans="1:14" s="242" customFormat="1" ht="13.8" x14ac:dyDescent="0.25">
      <c r="A54" s="178" t="s">
        <v>1225</v>
      </c>
      <c r="B54" s="135">
        <v>8.9</v>
      </c>
      <c r="C54" s="135">
        <v>1</v>
      </c>
      <c r="D54" s="135">
        <v>7.9</v>
      </c>
      <c r="E54" s="135">
        <v>88.8</v>
      </c>
      <c r="F54" s="299"/>
      <c r="G54" s="135">
        <v>82</v>
      </c>
      <c r="H54" s="135">
        <v>6.6</v>
      </c>
      <c r="I54" s="135">
        <v>0.7</v>
      </c>
      <c r="J54" s="299"/>
      <c r="K54" s="135">
        <v>7.6</v>
      </c>
      <c r="L54" s="135">
        <v>0.6</v>
      </c>
      <c r="N54" s="164"/>
    </row>
    <row r="55" spans="1:14" s="242" customFormat="1" ht="13.8" x14ac:dyDescent="0.25">
      <c r="A55" s="178" t="s">
        <v>1226</v>
      </c>
      <c r="B55" s="135">
        <v>9.5</v>
      </c>
      <c r="C55" s="135">
        <v>0.9</v>
      </c>
      <c r="D55" s="135">
        <v>8.6</v>
      </c>
      <c r="E55" s="135">
        <v>90.5</v>
      </c>
      <c r="F55" s="299"/>
      <c r="G55" s="135">
        <v>85.3</v>
      </c>
      <c r="H55" s="135">
        <v>7.4</v>
      </c>
      <c r="I55" s="135">
        <v>0.6</v>
      </c>
      <c r="J55" s="299"/>
      <c r="K55" s="135">
        <v>5.8</v>
      </c>
      <c r="L55" s="135">
        <v>0.5</v>
      </c>
      <c r="N55" s="164"/>
    </row>
    <row r="56" spans="1:14" s="242" customFormat="1" ht="13.8" x14ac:dyDescent="0.25">
      <c r="A56" s="178" t="s">
        <v>1227</v>
      </c>
      <c r="B56" s="135">
        <v>9.9</v>
      </c>
      <c r="C56" s="135">
        <v>1.1000000000000001</v>
      </c>
      <c r="D56" s="135">
        <v>8.8000000000000007</v>
      </c>
      <c r="E56" s="135">
        <v>88.9</v>
      </c>
      <c r="F56" s="299"/>
      <c r="G56" s="135">
        <v>81.8</v>
      </c>
      <c r="H56" s="135">
        <v>7.4</v>
      </c>
      <c r="I56" s="135">
        <v>0.6</v>
      </c>
      <c r="J56" s="299"/>
      <c r="K56" s="135">
        <v>8</v>
      </c>
      <c r="L56" s="135">
        <v>0.7</v>
      </c>
    </row>
    <row r="57" spans="1:14" s="242" customFormat="1" ht="13.8" x14ac:dyDescent="0.25">
      <c r="A57" s="178" t="s">
        <v>1228</v>
      </c>
      <c r="B57" s="135">
        <v>11.2</v>
      </c>
      <c r="C57" s="135">
        <v>1.6</v>
      </c>
      <c r="D57" s="135">
        <v>9.6</v>
      </c>
      <c r="E57" s="135">
        <v>85.7</v>
      </c>
      <c r="F57" s="299"/>
      <c r="G57" s="135">
        <v>78.599999999999994</v>
      </c>
      <c r="H57" s="135">
        <v>8.1</v>
      </c>
      <c r="I57" s="135">
        <v>0.7</v>
      </c>
      <c r="J57" s="299"/>
      <c r="K57" s="135">
        <v>8.3000000000000007</v>
      </c>
      <c r="L57" s="135">
        <v>0.8</v>
      </c>
    </row>
    <row r="58" spans="1:14" s="242" customFormat="1" ht="13.8" x14ac:dyDescent="0.25">
      <c r="A58" s="178" t="s">
        <v>1229</v>
      </c>
      <c r="B58" s="135">
        <v>11.8</v>
      </c>
      <c r="C58" s="135">
        <v>2.6</v>
      </c>
      <c r="D58" s="135">
        <v>9.1999999999999993</v>
      </c>
      <c r="E58" s="135">
        <v>78</v>
      </c>
      <c r="F58" s="299"/>
      <c r="G58" s="135">
        <v>71.2</v>
      </c>
      <c r="H58" s="135">
        <v>7.5</v>
      </c>
      <c r="I58" s="135">
        <v>0.9</v>
      </c>
      <c r="J58" s="299"/>
      <c r="K58" s="135">
        <v>8.6999999999999993</v>
      </c>
      <c r="L58" s="135">
        <v>0.8</v>
      </c>
    </row>
    <row r="59" spans="1:14" s="242" customFormat="1" ht="13.8" x14ac:dyDescent="0.25">
      <c r="A59" s="178" t="s">
        <v>1230</v>
      </c>
      <c r="B59" s="135">
        <v>11</v>
      </c>
      <c r="C59" s="135">
        <v>4</v>
      </c>
      <c r="D59" s="135">
        <v>7.1</v>
      </c>
      <c r="E59" s="135">
        <v>64.5</v>
      </c>
      <c r="F59" s="299"/>
      <c r="G59" s="135">
        <v>55.5</v>
      </c>
      <c r="H59" s="135">
        <v>5.2</v>
      </c>
      <c r="I59" s="135">
        <v>0.9</v>
      </c>
      <c r="J59" s="299"/>
      <c r="K59" s="135">
        <v>12.7</v>
      </c>
      <c r="L59" s="135">
        <v>0.9</v>
      </c>
    </row>
    <row r="60" spans="1:14" s="242" customFormat="1" ht="13.8" x14ac:dyDescent="0.25">
      <c r="A60" s="178" t="s">
        <v>1231</v>
      </c>
      <c r="B60" s="135">
        <v>29.5</v>
      </c>
      <c r="C60" s="135">
        <v>24.1</v>
      </c>
      <c r="D60" s="135">
        <v>5.4</v>
      </c>
      <c r="E60" s="135">
        <v>18.3</v>
      </c>
      <c r="F60" s="299"/>
      <c r="G60" s="135">
        <v>16.3</v>
      </c>
      <c r="H60" s="135">
        <v>3.2</v>
      </c>
      <c r="I60" s="135">
        <v>1.6</v>
      </c>
      <c r="J60" s="299"/>
      <c r="K60" s="135">
        <v>9.3000000000000007</v>
      </c>
      <c r="L60" s="135">
        <v>0.5</v>
      </c>
    </row>
    <row r="61" spans="1:14" s="242" customFormat="1" ht="13.8" x14ac:dyDescent="0.25">
      <c r="A61" s="34" t="s">
        <v>1327</v>
      </c>
      <c r="B61" s="416">
        <v>128.6</v>
      </c>
      <c r="C61" s="416">
        <v>43.2</v>
      </c>
      <c r="D61" s="416">
        <v>85.5</v>
      </c>
      <c r="E61" s="416">
        <v>66.5</v>
      </c>
      <c r="F61" s="416"/>
      <c r="G61" s="416">
        <v>60.7</v>
      </c>
      <c r="H61" s="416">
        <v>66</v>
      </c>
      <c r="I61" s="416">
        <v>12</v>
      </c>
      <c r="J61" s="416"/>
      <c r="K61" s="416">
        <v>8.8000000000000007</v>
      </c>
      <c r="L61" s="416">
        <v>7.5</v>
      </c>
    </row>
    <row r="62" spans="1:14" s="242" customFormat="1" ht="13.8" x14ac:dyDescent="0.25">
      <c r="A62" s="34"/>
      <c r="B62" s="210"/>
      <c r="C62" s="210"/>
      <c r="D62" s="210"/>
      <c r="E62" s="210"/>
      <c r="F62" s="210"/>
      <c r="G62" s="210"/>
      <c r="H62" s="210"/>
      <c r="I62" s="210"/>
      <c r="J62" s="210"/>
      <c r="K62" s="210"/>
      <c r="L62" s="210"/>
    </row>
    <row r="63" spans="1:14" ht="13.8" x14ac:dyDescent="0.25">
      <c r="A63" s="849"/>
    </row>
    <row r="64" spans="1:14" ht="13.8" x14ac:dyDescent="0.25">
      <c r="A64" s="10"/>
    </row>
    <row r="65" spans="1:12" ht="13.8" x14ac:dyDescent="0.25">
      <c r="A65" s="565" t="s">
        <v>272</v>
      </c>
      <c r="B65" s="565"/>
    </row>
    <row r="66" spans="1:12" x14ac:dyDescent="0.25">
      <c r="A66" s="462"/>
      <c r="B66" s="461"/>
    </row>
    <row r="67" spans="1:12" ht="13.5" customHeight="1" x14ac:dyDescent="0.25">
      <c r="A67" s="1358" t="s">
        <v>2441</v>
      </c>
    </row>
    <row r="69" spans="1:12" ht="13.8" x14ac:dyDescent="0.25">
      <c r="A69" s="1459" t="s">
        <v>2440</v>
      </c>
      <c r="B69" s="1459"/>
      <c r="C69" s="1459"/>
      <c r="D69" s="1459"/>
      <c r="E69" s="1459"/>
      <c r="F69" s="1459"/>
      <c r="G69" s="1459"/>
      <c r="H69" s="1459"/>
      <c r="I69" s="1459"/>
      <c r="J69" s="1459"/>
      <c r="K69" s="1459"/>
      <c r="L69" s="1459"/>
    </row>
  </sheetData>
  <customSheetViews>
    <customSheetView guid="{F67F5823-51D5-4D47-B100-5B47C1E6BCB9}" showPageBreaks="1" fitToPage="1" printArea="1">
      <selection activeCell="A68" sqref="A68"/>
      <pageMargins left="0.75" right="0.75" top="1" bottom="1" header="0.5" footer="0.5"/>
      <printOptions horizontalCentered="1"/>
      <pageSetup scale="72" firstPageNumber="33" orientation="portrait" r:id="rId1"/>
      <headerFooter alignWithMargins="0">
        <oddFooter>&amp;C&amp;P</oddFooter>
      </headerFooter>
    </customSheetView>
    <customSheetView guid="{9014CDA8-C3FC-41E6-A045-DAEFC55B82B1}" showPageBreaks="1" fitToPage="1" printArea="1">
      <selection sqref="A1:L1"/>
      <pageMargins left="0.75" right="0.75" top="1" bottom="1" header="0.5" footer="0.5"/>
      <printOptions horizontalCentered="1"/>
      <pageSetup scale="72" firstPageNumber="33" orientation="portrait" r:id="rId2"/>
      <headerFooter alignWithMargins="0">
        <oddFooter>&amp;C&amp;P</oddFooter>
      </headerFooter>
    </customSheetView>
  </customSheetViews>
  <mergeCells count="10">
    <mergeCell ref="A1:L1"/>
    <mergeCell ref="A3:L3"/>
    <mergeCell ref="A4:L4"/>
    <mergeCell ref="G7:I7"/>
    <mergeCell ref="K7:L7"/>
    <mergeCell ref="A69:L69"/>
    <mergeCell ref="G45:I45"/>
    <mergeCell ref="G26:I26"/>
    <mergeCell ref="K26:L26"/>
    <mergeCell ref="K45:L45"/>
  </mergeCells>
  <phoneticPr fontId="32" type="noConversion"/>
  <hyperlinks>
    <hyperlink ref="A69:L69" r:id="rId3" display="Source: Statistics Canada. Table 14-10-0018-01 Labour force characteristics by sex and detailed age group, annual"/>
  </hyperlinks>
  <printOptions horizontalCentered="1"/>
  <pageMargins left="0.74803149606299202" right="0.74803149606299202" top="0.98425196850393704" bottom="0.98425196850393704" header="0.511811023622047" footer="0.511811023622047"/>
  <pageSetup scale="72" firstPageNumber="27" orientation="portrait" useFirstPageNumber="1" r:id="rId4"/>
  <headerFooter alignWithMargins="0"/>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66CC"/>
    <pageSetUpPr fitToPage="1"/>
  </sheetPr>
  <dimension ref="A1:P63"/>
  <sheetViews>
    <sheetView zoomScaleNormal="100" workbookViewId="0">
      <selection sqref="A1:H1"/>
    </sheetView>
  </sheetViews>
  <sheetFormatPr defaultColWidth="12.109375" defaultRowHeight="13.2" x14ac:dyDescent="0.25"/>
  <cols>
    <col min="1" max="1" width="10.6640625" style="2" customWidth="1"/>
    <col min="2" max="4" width="14.109375" style="1" customWidth="1"/>
    <col min="5" max="5" width="16.88671875" style="1" bestFit="1" customWidth="1"/>
    <col min="6" max="6" width="14.88671875" style="1" bestFit="1" customWidth="1"/>
    <col min="7" max="7" width="14.109375" style="5" customWidth="1"/>
    <col min="8" max="16384" width="12.109375" style="1"/>
  </cols>
  <sheetData>
    <row r="1" spans="1:10" ht="17.399999999999999" x14ac:dyDescent="0.3">
      <c r="A1" s="1436" t="s">
        <v>1051</v>
      </c>
      <c r="B1" s="1436"/>
      <c r="C1" s="1436"/>
      <c r="D1" s="1436"/>
      <c r="E1" s="1436"/>
      <c r="F1" s="1436"/>
      <c r="G1" s="1436"/>
      <c r="H1" s="1436"/>
    </row>
    <row r="2" spans="1:10" ht="18" customHeight="1" x14ac:dyDescent="0.25">
      <c r="A2" s="1"/>
    </row>
    <row r="3" spans="1:10" ht="17.399999999999999" x14ac:dyDescent="0.3">
      <c r="A3" s="1441" t="s">
        <v>2371</v>
      </c>
      <c r="B3" s="1441"/>
      <c r="C3" s="1441"/>
      <c r="D3" s="1441"/>
      <c r="E3" s="1441"/>
      <c r="F3" s="1441"/>
      <c r="G3" s="1441"/>
      <c r="H3" s="1441"/>
    </row>
    <row r="4" spans="1:10" ht="17.399999999999999" x14ac:dyDescent="0.3">
      <c r="A4" s="1441" t="s">
        <v>444</v>
      </c>
      <c r="B4" s="1441"/>
      <c r="C4" s="1441"/>
      <c r="D4" s="1441"/>
      <c r="E4" s="1441"/>
      <c r="F4" s="1441"/>
      <c r="G4" s="1441"/>
      <c r="H4" s="1441"/>
    </row>
    <row r="5" spans="1:10" ht="12.75" customHeight="1" x14ac:dyDescent="0.3">
      <c r="A5" s="58"/>
      <c r="B5" s="9"/>
      <c r="C5" s="9"/>
      <c r="D5" s="9"/>
      <c r="E5" s="9"/>
      <c r="F5" s="9"/>
      <c r="G5" s="9"/>
    </row>
    <row r="7" spans="1:10" ht="15.6" x14ac:dyDescent="0.3">
      <c r="C7" s="1442" t="s">
        <v>1164</v>
      </c>
      <c r="D7" s="1442"/>
      <c r="E7" s="1442"/>
      <c r="F7" s="1442"/>
      <c r="G7" s="1442"/>
      <c r="H7" s="1442"/>
    </row>
    <row r="8" spans="1:10" ht="4.5" customHeight="1" thickBot="1" x14ac:dyDescent="0.3">
      <c r="B8" s="159"/>
      <c r="C8" s="6"/>
      <c r="D8" s="6"/>
      <c r="E8" s="6"/>
      <c r="F8" s="6"/>
      <c r="G8" s="6"/>
      <c r="H8" s="89"/>
    </row>
    <row r="9" spans="1:10" s="17" customFormat="1" ht="15.6" x14ac:dyDescent="0.3">
      <c r="A9" s="11"/>
      <c r="C9" s="38"/>
      <c r="D9" s="38"/>
      <c r="E9" s="38" t="s">
        <v>624</v>
      </c>
      <c r="F9" s="38"/>
      <c r="G9" s="272" t="s">
        <v>1294</v>
      </c>
      <c r="H9" s="272"/>
    </row>
    <row r="10" spans="1:10" s="17" customFormat="1" ht="15.75" customHeight="1" x14ac:dyDescent="0.3">
      <c r="A10" s="11"/>
      <c r="B10" s="273" t="s">
        <v>1165</v>
      </c>
      <c r="C10" s="60"/>
      <c r="D10" s="38"/>
      <c r="E10" s="38" t="s">
        <v>545</v>
      </c>
      <c r="F10" s="38" t="s">
        <v>626</v>
      </c>
      <c r="G10" s="272" t="s">
        <v>626</v>
      </c>
      <c r="H10" s="272"/>
    </row>
    <row r="11" spans="1:10" s="17" customFormat="1" ht="15.75" customHeight="1" x14ac:dyDescent="0.3">
      <c r="A11" s="59" t="s">
        <v>622</v>
      </c>
      <c r="B11" s="38" t="s">
        <v>623</v>
      </c>
      <c r="C11" s="60" t="s">
        <v>981</v>
      </c>
      <c r="D11" s="60" t="s">
        <v>982</v>
      </c>
      <c r="E11" s="60" t="s">
        <v>625</v>
      </c>
      <c r="F11" s="60" t="s">
        <v>602</v>
      </c>
      <c r="G11" s="274" t="s">
        <v>625</v>
      </c>
      <c r="H11" s="274" t="s">
        <v>410</v>
      </c>
    </row>
    <row r="12" spans="1:10" s="3" customFormat="1" ht="4.5" customHeight="1" thickBot="1" x14ac:dyDescent="0.3">
      <c r="A12" s="253"/>
      <c r="B12" s="4"/>
      <c r="C12" s="4"/>
      <c r="D12" s="4"/>
      <c r="E12" s="4"/>
      <c r="F12" s="4"/>
      <c r="G12" s="6"/>
      <c r="H12" s="6"/>
    </row>
    <row r="13" spans="1:10" s="3" customFormat="1" ht="4.5" customHeight="1" x14ac:dyDescent="0.25">
      <c r="A13" s="252"/>
      <c r="B13" s="275"/>
      <c r="C13" s="276"/>
      <c r="D13" s="276"/>
      <c r="E13" s="276"/>
      <c r="F13" s="276"/>
      <c r="G13" s="8"/>
      <c r="H13" s="8"/>
    </row>
    <row r="14" spans="1:10" s="3" customFormat="1" ht="14.25" customHeight="1" x14ac:dyDescent="0.25">
      <c r="A14" s="1346">
        <v>2004</v>
      </c>
      <c r="B14" s="500">
        <v>137680</v>
      </c>
      <c r="C14" s="500">
        <v>1371</v>
      </c>
      <c r="D14" s="500">
        <v>1126</v>
      </c>
      <c r="E14" s="500">
        <v>-139</v>
      </c>
      <c r="F14" s="500">
        <v>312</v>
      </c>
      <c r="G14" s="500">
        <v>-36</v>
      </c>
      <c r="H14" s="500">
        <v>-2</v>
      </c>
      <c r="J14" s="1349"/>
    </row>
    <row r="15" spans="1:10" ht="14.25" customHeight="1" x14ac:dyDescent="0.25">
      <c r="A15" s="1346">
        <v>2005</v>
      </c>
      <c r="B15" s="500">
        <v>138064</v>
      </c>
      <c r="C15" s="500">
        <v>1329</v>
      </c>
      <c r="D15" s="500">
        <v>1165</v>
      </c>
      <c r="E15" s="500">
        <v>-639</v>
      </c>
      <c r="F15" s="500">
        <v>352</v>
      </c>
      <c r="G15" s="500">
        <v>-20</v>
      </c>
      <c r="H15" s="500">
        <v>54</v>
      </c>
      <c r="J15" s="1349"/>
    </row>
    <row r="16" spans="1:10" ht="14.25" customHeight="1" x14ac:dyDescent="0.25">
      <c r="A16" s="1346">
        <v>2006</v>
      </c>
      <c r="B16" s="500">
        <v>137867</v>
      </c>
      <c r="C16" s="500">
        <v>1428</v>
      </c>
      <c r="D16" s="500">
        <v>1143</v>
      </c>
      <c r="E16" s="500">
        <v>-849</v>
      </c>
      <c r="F16" s="500">
        <v>738</v>
      </c>
      <c r="G16" s="500">
        <v>105</v>
      </c>
      <c r="H16" s="500">
        <v>435</v>
      </c>
      <c r="J16" s="1349"/>
    </row>
    <row r="17" spans="1:16" ht="14.25" customHeight="1" x14ac:dyDescent="0.25">
      <c r="A17" s="1346">
        <v>2007</v>
      </c>
      <c r="B17" s="500">
        <v>137711</v>
      </c>
      <c r="C17" s="500">
        <v>1447</v>
      </c>
      <c r="D17" s="500">
        <v>1166</v>
      </c>
      <c r="E17" s="500">
        <v>-291</v>
      </c>
      <c r="F17" s="500">
        <v>1282</v>
      </c>
      <c r="G17" s="500">
        <v>202</v>
      </c>
      <c r="H17" s="500">
        <v>436</v>
      </c>
      <c r="J17" s="1349"/>
    </row>
    <row r="18" spans="1:16" ht="14.25" customHeight="1" x14ac:dyDescent="0.25">
      <c r="A18" s="1346">
        <v>2008</v>
      </c>
      <c r="B18" s="500">
        <v>138749</v>
      </c>
      <c r="C18" s="500">
        <v>1471</v>
      </c>
      <c r="D18" s="500">
        <v>1274</v>
      </c>
      <c r="E18" s="500">
        <v>-536</v>
      </c>
      <c r="F18" s="500">
        <v>1723</v>
      </c>
      <c r="G18" s="500">
        <v>193</v>
      </c>
      <c r="H18" s="500">
        <v>435</v>
      </c>
      <c r="J18" s="1349"/>
    </row>
    <row r="19" spans="1:16" ht="14.25" customHeight="1" x14ac:dyDescent="0.25">
      <c r="A19" s="1346">
        <v>2009</v>
      </c>
      <c r="B19" s="500">
        <v>139891</v>
      </c>
      <c r="C19" s="500">
        <v>1407</v>
      </c>
      <c r="D19" s="500">
        <v>1177</v>
      </c>
      <c r="E19" s="500">
        <v>60</v>
      </c>
      <c r="F19" s="500">
        <v>1792</v>
      </c>
      <c r="G19" s="500">
        <v>116</v>
      </c>
      <c r="H19" s="500">
        <v>435</v>
      </c>
      <c r="J19" s="1349"/>
    </row>
    <row r="20" spans="1:16" ht="14.25" customHeight="1" x14ac:dyDescent="0.25">
      <c r="A20" s="1346">
        <v>2010</v>
      </c>
      <c r="B20" s="500">
        <v>141654</v>
      </c>
      <c r="C20" s="500">
        <v>1428</v>
      </c>
      <c r="D20" s="500">
        <v>1177</v>
      </c>
      <c r="E20" s="500">
        <v>-210</v>
      </c>
      <c r="F20" s="500">
        <v>2611</v>
      </c>
      <c r="G20" s="500">
        <v>108</v>
      </c>
      <c r="H20" s="500">
        <v>451</v>
      </c>
      <c r="J20" s="1349"/>
    </row>
    <row r="21" spans="1:16" ht="14.25" customHeight="1" x14ac:dyDescent="0.25">
      <c r="A21" s="1346">
        <v>2011</v>
      </c>
      <c r="B21" s="500">
        <v>143963</v>
      </c>
      <c r="C21" s="500">
        <v>1404</v>
      </c>
      <c r="D21" s="500">
        <v>1250</v>
      </c>
      <c r="E21" s="500">
        <v>-618</v>
      </c>
      <c r="F21" s="500">
        <v>1375</v>
      </c>
      <c r="G21" s="500">
        <v>206</v>
      </c>
      <c r="H21" s="500">
        <v>550</v>
      </c>
      <c r="J21" s="1349"/>
    </row>
    <row r="22" spans="1:16" ht="14.25" customHeight="1" x14ac:dyDescent="0.25">
      <c r="A22" s="1346">
        <v>2012</v>
      </c>
      <c r="B22" s="500">
        <v>144530</v>
      </c>
      <c r="C22" s="500">
        <v>1339</v>
      </c>
      <c r="D22" s="500">
        <v>1239</v>
      </c>
      <c r="E22" s="500">
        <v>-901</v>
      </c>
      <c r="F22" s="500">
        <v>863</v>
      </c>
      <c r="G22" s="500">
        <v>50</v>
      </c>
      <c r="H22" s="500">
        <v>548</v>
      </c>
      <c r="J22" s="1349"/>
    </row>
    <row r="23" spans="1:16" ht="14.25" customHeight="1" x14ac:dyDescent="0.25">
      <c r="A23" s="1346">
        <v>2013</v>
      </c>
      <c r="B23" s="500">
        <v>144094</v>
      </c>
      <c r="C23" s="500">
        <v>1397</v>
      </c>
      <c r="D23" s="500">
        <v>1270</v>
      </c>
      <c r="E23" s="500">
        <v>-941</v>
      </c>
      <c r="F23" s="500">
        <v>1406</v>
      </c>
      <c r="G23" s="500">
        <v>146</v>
      </c>
      <c r="H23" s="500">
        <v>549</v>
      </c>
      <c r="J23" s="1349"/>
    </row>
    <row r="24" spans="1:16" ht="14.25" customHeight="1" x14ac:dyDescent="0.25">
      <c r="A24" s="1346">
        <v>2014</v>
      </c>
      <c r="B24" s="500">
        <v>144283</v>
      </c>
      <c r="C24" s="500">
        <v>1374</v>
      </c>
      <c r="D24" s="500">
        <v>1359</v>
      </c>
      <c r="E24" s="500">
        <v>-682</v>
      </c>
      <c r="F24" s="500">
        <v>1341</v>
      </c>
      <c r="G24" s="500">
        <v>137</v>
      </c>
      <c r="H24" s="500">
        <v>548</v>
      </c>
      <c r="J24" s="1349"/>
    </row>
    <row r="25" spans="1:16" ht="14.25" customHeight="1" x14ac:dyDescent="0.25">
      <c r="A25" s="1346">
        <v>2015</v>
      </c>
      <c r="B25" s="500">
        <v>144546</v>
      </c>
      <c r="C25" s="500">
        <v>1397</v>
      </c>
      <c r="D25" s="500">
        <v>1114</v>
      </c>
      <c r="E25" s="500">
        <v>30</v>
      </c>
      <c r="F25" s="500">
        <v>2015</v>
      </c>
      <c r="G25" s="500">
        <v>567</v>
      </c>
      <c r="H25" s="500">
        <v>472</v>
      </c>
      <c r="J25" s="1349"/>
    </row>
    <row r="26" spans="1:16" ht="14.25" customHeight="1" x14ac:dyDescent="0.25">
      <c r="A26" s="1346">
        <v>2016</v>
      </c>
      <c r="B26" s="500">
        <v>146969</v>
      </c>
      <c r="C26" s="500">
        <v>1387</v>
      </c>
      <c r="D26" s="500">
        <v>1272</v>
      </c>
      <c r="E26" s="500">
        <v>444</v>
      </c>
      <c r="F26" s="500">
        <v>2263</v>
      </c>
      <c r="G26" s="500">
        <v>692</v>
      </c>
      <c r="H26" s="500">
        <v>0</v>
      </c>
      <c r="J26" s="1349"/>
    </row>
    <row r="27" spans="1:16" ht="14.25" customHeight="1" x14ac:dyDescent="0.25">
      <c r="A27" s="1346" t="s">
        <v>2190</v>
      </c>
      <c r="B27" s="500">
        <v>150483</v>
      </c>
      <c r="C27" s="500">
        <v>1363</v>
      </c>
      <c r="D27" s="500">
        <v>1353</v>
      </c>
      <c r="E27" s="500">
        <v>177</v>
      </c>
      <c r="F27" s="500">
        <v>2102</v>
      </c>
      <c r="G27" s="500">
        <v>812</v>
      </c>
      <c r="H27" s="500">
        <v>0</v>
      </c>
      <c r="J27" s="1349"/>
      <c r="L27" s="1401"/>
    </row>
    <row r="28" spans="1:16" ht="14.25" customHeight="1" x14ac:dyDescent="0.25">
      <c r="A28" s="1346" t="s">
        <v>2370</v>
      </c>
      <c r="B28" s="500">
        <v>153584</v>
      </c>
      <c r="C28" s="500">
        <v>1397</v>
      </c>
      <c r="D28" s="500">
        <v>1398</v>
      </c>
      <c r="E28" s="500">
        <v>129</v>
      </c>
      <c r="F28" s="500">
        <v>2267</v>
      </c>
      <c r="G28" s="500">
        <v>968</v>
      </c>
      <c r="H28" s="500">
        <v>0</v>
      </c>
      <c r="J28" s="1349"/>
      <c r="L28" s="1401"/>
    </row>
    <row r="29" spans="1:16" ht="14.25" customHeight="1" x14ac:dyDescent="0.25">
      <c r="A29" s="1256" t="s">
        <v>2369</v>
      </c>
      <c r="B29" s="500">
        <v>156947</v>
      </c>
      <c r="L29" s="1401"/>
    </row>
    <row r="30" spans="1:16" ht="14.25" customHeight="1" x14ac:dyDescent="0.25">
      <c r="H30" s="520"/>
    </row>
    <row r="31" spans="1:16" ht="13.8" x14ac:dyDescent="0.25">
      <c r="A31" s="10" t="s">
        <v>1344</v>
      </c>
      <c r="D31" s="520"/>
      <c r="L31" s="1529"/>
      <c r="M31" s="1419" t="s">
        <v>981</v>
      </c>
      <c r="N31" s="1419" t="s">
        <v>982</v>
      </c>
      <c r="O31" s="1529" t="s">
        <v>2388</v>
      </c>
      <c r="P31" s="1529" t="s">
        <v>982</v>
      </c>
    </row>
    <row r="32" spans="1:16" ht="13.8" x14ac:dyDescent="0.25">
      <c r="A32" s="10"/>
      <c r="C32" s="528"/>
      <c r="L32" s="1419" t="s">
        <v>2389</v>
      </c>
      <c r="M32" s="1530">
        <v>1984</v>
      </c>
      <c r="N32" s="1530">
        <v>1085</v>
      </c>
      <c r="O32" s="1531">
        <f>M32-N32</f>
        <v>899</v>
      </c>
      <c r="P32" s="1531">
        <f>0-N32</f>
        <v>-1085</v>
      </c>
    </row>
    <row r="33" spans="1:16" ht="13.8" x14ac:dyDescent="0.25">
      <c r="A33" s="1256" t="s">
        <v>2192</v>
      </c>
      <c r="L33" s="1419" t="s">
        <v>2390</v>
      </c>
      <c r="M33" s="1530">
        <v>2028</v>
      </c>
      <c r="N33" s="1530">
        <v>1103</v>
      </c>
      <c r="O33" s="1531">
        <f t="shared" ref="O33:O62" si="0">M33-N33</f>
        <v>925</v>
      </c>
      <c r="P33" s="1531">
        <f t="shared" ref="P33:P62" si="1">0-N33</f>
        <v>-1103</v>
      </c>
    </row>
    <row r="34" spans="1:16" ht="13.8" x14ac:dyDescent="0.25">
      <c r="A34" s="10"/>
      <c r="L34" s="1419" t="s">
        <v>2373</v>
      </c>
      <c r="M34" s="1530">
        <v>1940</v>
      </c>
      <c r="N34" s="1530">
        <v>1199</v>
      </c>
      <c r="O34" s="1531">
        <f t="shared" si="0"/>
        <v>741</v>
      </c>
      <c r="P34" s="1531">
        <f t="shared" si="1"/>
        <v>-1199</v>
      </c>
    </row>
    <row r="35" spans="1:16" ht="16.5" customHeight="1" x14ac:dyDescent="0.35">
      <c r="A35" s="1049" t="s">
        <v>1938</v>
      </c>
      <c r="L35" s="1419" t="s">
        <v>2391</v>
      </c>
      <c r="M35" s="1530">
        <v>1866</v>
      </c>
      <c r="N35" s="1530">
        <v>1167</v>
      </c>
      <c r="O35" s="1531">
        <f t="shared" si="0"/>
        <v>699</v>
      </c>
      <c r="P35" s="1531">
        <f t="shared" si="1"/>
        <v>-1167</v>
      </c>
    </row>
    <row r="36" spans="1:16" ht="17.25" customHeight="1" x14ac:dyDescent="0.35">
      <c r="A36" s="1256" t="s">
        <v>2372</v>
      </c>
      <c r="L36" s="1419" t="s">
        <v>2374</v>
      </c>
      <c r="M36" s="1530">
        <v>1820</v>
      </c>
      <c r="N36" s="1530">
        <v>1122</v>
      </c>
      <c r="O36" s="1531">
        <f t="shared" si="0"/>
        <v>698</v>
      </c>
      <c r="P36" s="1531">
        <f t="shared" si="1"/>
        <v>-1122</v>
      </c>
    </row>
    <row r="37" spans="1:16" x14ac:dyDescent="0.25">
      <c r="L37" s="1419" t="s">
        <v>2392</v>
      </c>
      <c r="M37" s="1530">
        <v>1725</v>
      </c>
      <c r="N37" s="1530">
        <v>1120</v>
      </c>
      <c r="O37" s="1531">
        <f t="shared" si="0"/>
        <v>605</v>
      </c>
      <c r="P37" s="1531">
        <f t="shared" si="1"/>
        <v>-1120</v>
      </c>
    </row>
    <row r="38" spans="1:16" ht="13.8" x14ac:dyDescent="0.25">
      <c r="A38" s="1"/>
      <c r="B38" s="10"/>
      <c r="L38" s="1419" t="s">
        <v>2375</v>
      </c>
      <c r="M38" s="1530">
        <v>1686</v>
      </c>
      <c r="N38" s="1530">
        <v>1139</v>
      </c>
      <c r="O38" s="1531">
        <f t="shared" si="0"/>
        <v>547</v>
      </c>
      <c r="P38" s="1531">
        <f t="shared" si="1"/>
        <v>-1139</v>
      </c>
    </row>
    <row r="39" spans="1:16" x14ac:dyDescent="0.25">
      <c r="L39" s="1419" t="s">
        <v>2393</v>
      </c>
      <c r="M39" s="1530">
        <v>1788</v>
      </c>
      <c r="N39" s="1530">
        <v>1198</v>
      </c>
      <c r="O39" s="1531">
        <f t="shared" si="0"/>
        <v>590</v>
      </c>
      <c r="P39" s="1531">
        <f t="shared" si="1"/>
        <v>-1198</v>
      </c>
    </row>
    <row r="40" spans="1:16" x14ac:dyDescent="0.25">
      <c r="L40" s="1419" t="s">
        <v>2376</v>
      </c>
      <c r="M40" s="1530">
        <v>1616</v>
      </c>
      <c r="N40" s="1530">
        <v>1192</v>
      </c>
      <c r="O40" s="1531">
        <f t="shared" si="0"/>
        <v>424</v>
      </c>
      <c r="P40" s="1531">
        <f t="shared" si="1"/>
        <v>-1192</v>
      </c>
    </row>
    <row r="41" spans="1:16" x14ac:dyDescent="0.25">
      <c r="L41" s="1419" t="s">
        <v>2394</v>
      </c>
      <c r="M41" s="1530">
        <v>1530</v>
      </c>
      <c r="N41" s="1530">
        <v>1132</v>
      </c>
      <c r="O41" s="1531">
        <f t="shared" si="0"/>
        <v>398</v>
      </c>
      <c r="P41" s="1531">
        <f t="shared" si="1"/>
        <v>-1132</v>
      </c>
    </row>
    <row r="42" spans="1:16" x14ac:dyDescent="0.25">
      <c r="L42" s="1419" t="s">
        <v>2377</v>
      </c>
      <c r="M42" s="1530">
        <v>1539</v>
      </c>
      <c r="N42" s="1530">
        <v>1108</v>
      </c>
      <c r="O42" s="1531">
        <f t="shared" si="0"/>
        <v>431</v>
      </c>
      <c r="P42" s="1531">
        <f t="shared" si="1"/>
        <v>-1108</v>
      </c>
    </row>
    <row r="43" spans="1:16" x14ac:dyDescent="0.25">
      <c r="L43" s="1419" t="s">
        <v>2395</v>
      </c>
      <c r="M43" s="1530">
        <v>1529</v>
      </c>
      <c r="N43" s="1530">
        <v>1182</v>
      </c>
      <c r="O43" s="1531">
        <f t="shared" si="0"/>
        <v>347</v>
      </c>
      <c r="P43" s="1531">
        <f t="shared" si="1"/>
        <v>-1182</v>
      </c>
    </row>
    <row r="44" spans="1:16" x14ac:dyDescent="0.25">
      <c r="L44" s="1419" t="s">
        <v>2378</v>
      </c>
      <c r="M44" s="1530">
        <v>1381</v>
      </c>
      <c r="N44" s="1530">
        <v>1209</v>
      </c>
      <c r="O44" s="1531">
        <f t="shared" si="0"/>
        <v>172</v>
      </c>
      <c r="P44" s="1531">
        <f t="shared" si="1"/>
        <v>-1209</v>
      </c>
    </row>
    <row r="45" spans="1:16" x14ac:dyDescent="0.25">
      <c r="L45" s="1532" t="s">
        <v>2396</v>
      </c>
      <c r="M45" s="1530">
        <v>1313</v>
      </c>
      <c r="N45" s="1530">
        <v>1205</v>
      </c>
      <c r="O45" s="1531">
        <f t="shared" si="0"/>
        <v>108</v>
      </c>
      <c r="P45" s="1531">
        <f t="shared" si="1"/>
        <v>-1205</v>
      </c>
    </row>
    <row r="46" spans="1:16" x14ac:dyDescent="0.25">
      <c r="L46" s="1419" t="s">
        <v>2379</v>
      </c>
      <c r="M46" s="1530">
        <v>1374</v>
      </c>
      <c r="N46" s="1530">
        <v>1217</v>
      </c>
      <c r="O46" s="1531">
        <f t="shared" si="0"/>
        <v>157</v>
      </c>
      <c r="P46" s="1531">
        <f t="shared" si="1"/>
        <v>-1217</v>
      </c>
    </row>
    <row r="47" spans="1:16" x14ac:dyDescent="0.25">
      <c r="L47" s="1533" t="s">
        <v>2397</v>
      </c>
      <c r="M47" s="1530">
        <v>1403</v>
      </c>
      <c r="N47" s="1530">
        <v>1225</v>
      </c>
      <c r="O47" s="1531">
        <f t="shared" si="0"/>
        <v>178</v>
      </c>
      <c r="P47" s="1531">
        <f t="shared" si="1"/>
        <v>-1225</v>
      </c>
    </row>
    <row r="48" spans="1:16" x14ac:dyDescent="0.25">
      <c r="L48" s="1419" t="s">
        <v>2380</v>
      </c>
      <c r="M48" s="1530">
        <v>1371</v>
      </c>
      <c r="N48" s="1530">
        <v>1126</v>
      </c>
      <c r="O48" s="1531">
        <f t="shared" si="0"/>
        <v>245</v>
      </c>
      <c r="P48" s="1531">
        <f t="shared" si="1"/>
        <v>-1126</v>
      </c>
    </row>
    <row r="49" spans="1:16" x14ac:dyDescent="0.25">
      <c r="L49" s="1533" t="s">
        <v>2398</v>
      </c>
      <c r="M49" s="1530">
        <v>1329</v>
      </c>
      <c r="N49" s="1530">
        <v>1165</v>
      </c>
      <c r="O49" s="1531">
        <f t="shared" si="0"/>
        <v>164</v>
      </c>
      <c r="P49" s="1531">
        <f t="shared" si="1"/>
        <v>-1165</v>
      </c>
    </row>
    <row r="50" spans="1:16" x14ac:dyDescent="0.25">
      <c r="L50" s="1419" t="s">
        <v>2381</v>
      </c>
      <c r="M50" s="1530">
        <v>1428</v>
      </c>
      <c r="N50" s="1530">
        <v>1143</v>
      </c>
      <c r="O50" s="1531">
        <f t="shared" si="0"/>
        <v>285</v>
      </c>
      <c r="P50" s="1531">
        <f t="shared" si="1"/>
        <v>-1143</v>
      </c>
    </row>
    <row r="51" spans="1:16" x14ac:dyDescent="0.25">
      <c r="L51" s="1533" t="s">
        <v>2399</v>
      </c>
      <c r="M51" s="1530">
        <v>1447</v>
      </c>
      <c r="N51" s="1530">
        <v>1166</v>
      </c>
      <c r="O51" s="1531">
        <f t="shared" si="0"/>
        <v>281</v>
      </c>
      <c r="P51" s="1531">
        <f t="shared" si="1"/>
        <v>-1166</v>
      </c>
    </row>
    <row r="52" spans="1:16" x14ac:dyDescent="0.25">
      <c r="L52" s="1419" t="s">
        <v>2382</v>
      </c>
      <c r="M52" s="1530">
        <v>1471</v>
      </c>
      <c r="N52" s="1530">
        <v>1274</v>
      </c>
      <c r="O52" s="1531">
        <f t="shared" si="0"/>
        <v>197</v>
      </c>
      <c r="P52" s="1531">
        <f t="shared" si="1"/>
        <v>-1274</v>
      </c>
    </row>
    <row r="53" spans="1:16" x14ac:dyDescent="0.25">
      <c r="L53" s="1533" t="s">
        <v>2400</v>
      </c>
      <c r="M53" s="1530">
        <v>1407</v>
      </c>
      <c r="N53" s="1530">
        <v>1177</v>
      </c>
      <c r="O53" s="1531">
        <f t="shared" si="0"/>
        <v>230</v>
      </c>
      <c r="P53" s="1531">
        <f t="shared" si="1"/>
        <v>-1177</v>
      </c>
    </row>
    <row r="54" spans="1:16" x14ac:dyDescent="0.25">
      <c r="L54" s="1419" t="s">
        <v>2383</v>
      </c>
      <c r="M54" s="1530">
        <v>1428</v>
      </c>
      <c r="N54" s="1530">
        <v>1177</v>
      </c>
      <c r="O54" s="1531">
        <f t="shared" si="0"/>
        <v>251</v>
      </c>
      <c r="P54" s="1531">
        <f t="shared" si="1"/>
        <v>-1177</v>
      </c>
    </row>
    <row r="55" spans="1:16" x14ac:dyDescent="0.25">
      <c r="L55" s="1533" t="s">
        <v>2401</v>
      </c>
      <c r="M55" s="1530">
        <v>1404</v>
      </c>
      <c r="N55" s="1530">
        <v>1250</v>
      </c>
      <c r="O55" s="1531">
        <f t="shared" si="0"/>
        <v>154</v>
      </c>
      <c r="P55" s="1531">
        <f t="shared" si="1"/>
        <v>-1250</v>
      </c>
    </row>
    <row r="56" spans="1:16" x14ac:dyDescent="0.25">
      <c r="L56" s="1419" t="s">
        <v>2384</v>
      </c>
      <c r="M56" s="1530">
        <v>1339</v>
      </c>
      <c r="N56" s="1530">
        <v>1239</v>
      </c>
      <c r="O56" s="1531">
        <f t="shared" si="0"/>
        <v>100</v>
      </c>
      <c r="P56" s="1531">
        <f t="shared" si="1"/>
        <v>-1239</v>
      </c>
    </row>
    <row r="57" spans="1:16" x14ac:dyDescent="0.25">
      <c r="L57" s="1419" t="s">
        <v>1720</v>
      </c>
      <c r="M57" s="1530">
        <v>1397</v>
      </c>
      <c r="N57" s="1530">
        <v>1270</v>
      </c>
      <c r="O57" s="1531">
        <f t="shared" si="0"/>
        <v>127</v>
      </c>
      <c r="P57" s="1531">
        <f t="shared" si="1"/>
        <v>-1270</v>
      </c>
    </row>
    <row r="58" spans="1:16" x14ac:dyDescent="0.25">
      <c r="L58" s="1419" t="s">
        <v>2385</v>
      </c>
      <c r="M58" s="1530">
        <v>1374</v>
      </c>
      <c r="N58" s="1530">
        <v>1359</v>
      </c>
      <c r="O58" s="1531">
        <f t="shared" si="0"/>
        <v>15</v>
      </c>
      <c r="P58" s="1531">
        <f t="shared" si="1"/>
        <v>-1359</v>
      </c>
    </row>
    <row r="59" spans="1:16" x14ac:dyDescent="0.25">
      <c r="L59" s="1533" t="s">
        <v>1904</v>
      </c>
      <c r="M59" s="1530">
        <v>1397</v>
      </c>
      <c r="N59" s="1530">
        <v>1114</v>
      </c>
      <c r="O59" s="1531">
        <f t="shared" si="0"/>
        <v>283</v>
      </c>
      <c r="P59" s="1531">
        <f t="shared" si="1"/>
        <v>-1114</v>
      </c>
    </row>
    <row r="60" spans="1:16" x14ac:dyDescent="0.25">
      <c r="L60" s="1419" t="s">
        <v>2386</v>
      </c>
      <c r="M60" s="1530">
        <v>1387</v>
      </c>
      <c r="N60" s="1530">
        <v>1272</v>
      </c>
      <c r="O60" s="1531">
        <f t="shared" si="0"/>
        <v>115</v>
      </c>
      <c r="P60" s="1531">
        <f t="shared" si="1"/>
        <v>-1272</v>
      </c>
    </row>
    <row r="61" spans="1:16" s="342" customFormat="1" ht="13.8" x14ac:dyDescent="0.25">
      <c r="A61" s="27" t="s">
        <v>1688</v>
      </c>
      <c r="G61" s="343"/>
      <c r="L61" s="1533" t="s">
        <v>2155</v>
      </c>
      <c r="M61" s="1530">
        <v>1363</v>
      </c>
      <c r="N61" s="1530">
        <v>1353</v>
      </c>
      <c r="O61" s="1531">
        <f t="shared" si="0"/>
        <v>10</v>
      </c>
      <c r="P61" s="1531">
        <f t="shared" si="1"/>
        <v>-1353</v>
      </c>
    </row>
    <row r="62" spans="1:16" s="342" customFormat="1" ht="13.8" x14ac:dyDescent="0.25">
      <c r="A62" s="1439" t="s">
        <v>2194</v>
      </c>
      <c r="B62" s="1439"/>
      <c r="C62" s="1439"/>
      <c r="D62" s="1439"/>
      <c r="E62" s="1439"/>
      <c r="F62" s="1439"/>
      <c r="G62" s="1439"/>
      <c r="H62" s="1439"/>
      <c r="L62" s="1419" t="s">
        <v>2387</v>
      </c>
      <c r="M62" s="1530">
        <v>1397</v>
      </c>
      <c r="N62" s="1530">
        <v>1398</v>
      </c>
      <c r="O62" s="1531">
        <f t="shared" si="0"/>
        <v>-1</v>
      </c>
      <c r="P62" s="1531">
        <f t="shared" si="1"/>
        <v>-1398</v>
      </c>
    </row>
    <row r="63" spans="1:16" ht="13.8" x14ac:dyDescent="0.25">
      <c r="A63" s="1439" t="s">
        <v>2195</v>
      </c>
      <c r="B63" s="1439"/>
      <c r="C63" s="1439"/>
      <c r="D63" s="1439"/>
      <c r="E63" s="1439"/>
      <c r="F63" s="1439"/>
      <c r="G63" s="1439"/>
      <c r="H63" s="1439"/>
    </row>
  </sheetData>
  <customSheetViews>
    <customSheetView guid="{F67F5823-51D5-4D47-B100-5B47C1E6BCB9}" showPageBreaks="1" fitToPage="1" printArea="1" topLeftCell="A25">
      <selection activeCell="J19" sqref="J19"/>
      <pageMargins left="0.75" right="0.75" top="1" bottom="1" header="0.5" footer="0.5"/>
      <printOptions horizontalCentered="1"/>
      <pageSetup scale="77" firstPageNumber="33" orientation="portrait" verticalDpi="300" r:id="rId1"/>
      <headerFooter alignWithMargins="0">
        <oddFooter>&amp;C&amp;P</oddFooter>
      </headerFooter>
    </customSheetView>
    <customSheetView guid="{9014CDA8-C3FC-41E6-A045-DAEFC55B82B1}" showPageBreaks="1" fitToPage="1" printArea="1" topLeftCell="A7">
      <selection activeCell="D16" sqref="D16"/>
      <pageMargins left="0.75" right="0.75" top="1" bottom="1" header="0.5" footer="0.5"/>
      <printOptions horizontalCentered="1"/>
      <pageSetup scale="77" firstPageNumber="33" orientation="portrait" verticalDpi="300" r:id="rId2"/>
      <headerFooter alignWithMargins="0">
        <oddFooter>&amp;C&amp;P</oddFooter>
      </headerFooter>
    </customSheetView>
  </customSheetViews>
  <mergeCells count="6">
    <mergeCell ref="A63:H63"/>
    <mergeCell ref="A1:H1"/>
    <mergeCell ref="A3:H3"/>
    <mergeCell ref="A4:H4"/>
    <mergeCell ref="C7:H7"/>
    <mergeCell ref="A62:H62"/>
  </mergeCells>
  <phoneticPr fontId="0" type="noConversion"/>
  <hyperlinks>
    <hyperlink ref="A62" r:id="rId3" display="Table 051-0001 - Estimates of population, by age group and sex for July 1, Canada, provinces and territories, annual"/>
    <hyperlink ref="A63:H63" r:id="rId4" display="Table 17-10-0008-01 Estimates of the components of demographic growth, annual"/>
    <hyperlink ref="A62:H62" r:id="rId5" display="Table 17-10-0005-01 - Population estimates on July 1st, by age and sex "/>
  </hyperlinks>
  <printOptions horizontalCentered="1"/>
  <pageMargins left="0.74803149606299202" right="0.74803149606299202" top="0.98425196850393704" bottom="0.98425196850393704" header="0.511811023622047" footer="0.511811023622047"/>
  <pageSetup scale="80" firstPageNumber="27" orientation="portrait" useFirstPageNumber="1" r:id="rId6"/>
  <headerFooter alignWithMargins="0"/>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7"/>
    <pageSetUpPr fitToPage="1"/>
  </sheetPr>
  <dimension ref="A1:IT73"/>
  <sheetViews>
    <sheetView zoomScaleNormal="100" workbookViewId="0">
      <selection sqref="A1:I1"/>
    </sheetView>
  </sheetViews>
  <sheetFormatPr defaultRowHeight="13.2" x14ac:dyDescent="0.25"/>
  <cols>
    <col min="1" max="1" width="36.5546875" customWidth="1"/>
    <col min="7" max="7" width="9.33203125" customWidth="1"/>
  </cols>
  <sheetData>
    <row r="1" spans="1:10" ht="17.399999999999999" x14ac:dyDescent="0.3">
      <c r="A1" s="1436" t="s">
        <v>252</v>
      </c>
      <c r="B1" s="1436"/>
      <c r="C1" s="1436"/>
      <c r="D1" s="1436"/>
      <c r="E1" s="1436"/>
      <c r="F1" s="1436"/>
      <c r="G1" s="1436"/>
      <c r="H1" s="1436"/>
      <c r="I1" s="1436"/>
    </row>
    <row r="2" spans="1:10" ht="17.399999999999999" x14ac:dyDescent="0.3">
      <c r="A2" s="49"/>
      <c r="B2" s="49"/>
      <c r="C2" s="189"/>
      <c r="D2" s="189"/>
      <c r="E2" s="189"/>
      <c r="F2" s="189"/>
      <c r="G2" s="189"/>
      <c r="H2" s="189"/>
      <c r="I2" s="189"/>
    </row>
    <row r="3" spans="1:10" ht="17.399999999999999" x14ac:dyDescent="0.3">
      <c r="A3" s="1437" t="s">
        <v>2442</v>
      </c>
      <c r="B3" s="1437"/>
      <c r="C3" s="1437"/>
      <c r="D3" s="1437"/>
      <c r="E3" s="1437"/>
      <c r="F3" s="1437"/>
      <c r="G3" s="1437"/>
      <c r="H3" s="1437"/>
      <c r="I3" s="1437"/>
    </row>
    <row r="4" spans="1:10" ht="17.399999999999999" x14ac:dyDescent="0.3">
      <c r="A4" s="1437" t="s">
        <v>444</v>
      </c>
      <c r="B4" s="1437"/>
      <c r="C4" s="1437"/>
      <c r="D4" s="1437"/>
      <c r="E4" s="1437"/>
      <c r="F4" s="1437"/>
      <c r="G4" s="1437"/>
      <c r="H4" s="1437"/>
      <c r="I4" s="1437"/>
    </row>
    <row r="5" spans="1:10" ht="17.399999999999999" x14ac:dyDescent="0.3">
      <c r="A5" s="1437" t="s">
        <v>543</v>
      </c>
      <c r="B5" s="1437"/>
      <c r="C5" s="1437"/>
      <c r="D5" s="1437"/>
      <c r="E5" s="1437"/>
      <c r="F5" s="1437"/>
      <c r="G5" s="1437"/>
      <c r="H5" s="1437"/>
      <c r="I5" s="1437"/>
    </row>
    <row r="6" spans="1:10" ht="12" customHeight="1" x14ac:dyDescent="0.3">
      <c r="A6" s="1437"/>
      <c r="B6" s="1437"/>
      <c r="C6" s="1437"/>
      <c r="D6" s="1437"/>
      <c r="E6" s="1437"/>
      <c r="F6" s="1437"/>
      <c r="G6" s="1437"/>
      <c r="H6" s="1437"/>
      <c r="I6" s="1437"/>
    </row>
    <row r="8" spans="1:10" s="29" customFormat="1" ht="15.6" x14ac:dyDescent="0.3">
      <c r="A8" s="29" t="s">
        <v>1412</v>
      </c>
      <c r="B8" s="38">
        <v>2012</v>
      </c>
      <c r="C8" s="38">
        <v>2013</v>
      </c>
      <c r="D8" s="38">
        <v>2014</v>
      </c>
      <c r="E8" s="38">
        <v>2015</v>
      </c>
      <c r="F8" s="38">
        <v>2016</v>
      </c>
      <c r="G8" s="38">
        <v>2017</v>
      </c>
      <c r="H8" s="38">
        <v>2018</v>
      </c>
      <c r="I8" s="38">
        <v>2019</v>
      </c>
    </row>
    <row r="9" spans="1:10" ht="4.5" customHeight="1" thickBot="1" x14ac:dyDescent="0.35">
      <c r="A9" s="25"/>
      <c r="B9" s="73"/>
      <c r="C9" s="73"/>
      <c r="D9" s="73"/>
      <c r="E9" s="73"/>
      <c r="F9" s="73"/>
      <c r="G9" s="73"/>
      <c r="H9" s="73"/>
      <c r="I9" s="73"/>
    </row>
    <row r="10" spans="1:10" ht="4.5" customHeight="1" x14ac:dyDescent="0.25"/>
    <row r="11" spans="1:10" s="27" customFormat="1" ht="13.8" x14ac:dyDescent="0.25">
      <c r="A11" s="33" t="s">
        <v>957</v>
      </c>
      <c r="B11" s="81">
        <v>73</v>
      </c>
      <c r="C11" s="81">
        <v>74.099999999999994</v>
      </c>
      <c r="D11" s="81">
        <v>74</v>
      </c>
      <c r="E11" s="81">
        <v>73.2</v>
      </c>
      <c r="F11" s="81">
        <v>71.5</v>
      </c>
      <c r="G11" s="81">
        <v>73.7</v>
      </c>
      <c r="H11" s="81">
        <v>76</v>
      </c>
      <c r="I11" s="81">
        <v>78</v>
      </c>
      <c r="J11" s="97"/>
    </row>
    <row r="12" spans="1:10" s="43" customFormat="1" ht="11.4" x14ac:dyDescent="0.2">
      <c r="A12" s="43" t="s">
        <v>571</v>
      </c>
      <c r="B12" s="199">
        <v>1.5299026425591</v>
      </c>
      <c r="C12" s="199">
        <v>1.5068493150684814</v>
      </c>
      <c r="D12" s="199">
        <v>-0.13495276653170407</v>
      </c>
      <c r="E12" s="199">
        <v>-1.0810810810810811</v>
      </c>
      <c r="F12" s="199">
        <v>-2.3224043715847076</v>
      </c>
      <c r="G12" s="199">
        <v>3.0769230769230882</v>
      </c>
      <c r="H12" s="199">
        <v>3.1207598371777445</v>
      </c>
      <c r="I12" s="199">
        <v>2.6</v>
      </c>
    </row>
    <row r="13" spans="1:10" s="53" customFormat="1" ht="12.75" customHeight="1" x14ac:dyDescent="0.2">
      <c r="B13" s="243"/>
      <c r="C13" s="243"/>
      <c r="D13" s="243"/>
      <c r="E13" s="243"/>
      <c r="F13" s="243"/>
      <c r="G13" s="243"/>
      <c r="H13" s="243"/>
      <c r="I13" s="243"/>
    </row>
    <row r="14" spans="1:10" s="27" customFormat="1" ht="13.8" x14ac:dyDescent="0.25">
      <c r="A14" s="33" t="s">
        <v>561</v>
      </c>
      <c r="B14" s="81">
        <v>17.8</v>
      </c>
      <c r="C14" s="81">
        <v>17.399999999999999</v>
      </c>
      <c r="D14" s="81">
        <v>18</v>
      </c>
      <c r="E14" s="81">
        <v>17.2</v>
      </c>
      <c r="F14" s="81">
        <v>16.600000000000001</v>
      </c>
      <c r="G14" s="81">
        <v>17.600000000000001</v>
      </c>
      <c r="H14" s="81">
        <v>19.399999999999999</v>
      </c>
      <c r="I14" s="81">
        <v>19.7</v>
      </c>
      <c r="J14" s="97"/>
    </row>
    <row r="15" spans="1:10" s="43" customFormat="1" ht="11.4" x14ac:dyDescent="0.2">
      <c r="A15" s="43" t="s">
        <v>571</v>
      </c>
      <c r="B15" s="199">
        <v>2.8901734104046284</v>
      </c>
      <c r="C15" s="199">
        <v>-2.2471910112359716</v>
      </c>
      <c r="D15" s="199">
        <v>3.4482758620689724</v>
      </c>
      <c r="E15" s="199">
        <v>-4.4444444444444509</v>
      </c>
      <c r="F15" s="199">
        <v>-3.4883720930232398</v>
      </c>
      <c r="G15" s="199">
        <v>6.024096385542177</v>
      </c>
      <c r="H15" s="199">
        <v>10.227272727272707</v>
      </c>
      <c r="I15" s="199">
        <v>1.5</v>
      </c>
    </row>
    <row r="16" spans="1:10" s="53" customFormat="1" ht="12.75" customHeight="1" x14ac:dyDescent="0.2">
      <c r="B16" s="243"/>
      <c r="C16" s="243"/>
      <c r="D16" s="243"/>
      <c r="E16" s="243"/>
      <c r="F16" s="243"/>
      <c r="G16" s="243"/>
      <c r="H16" s="243"/>
      <c r="I16" s="243"/>
    </row>
    <row r="17" spans="1:11" s="27" customFormat="1" ht="13.8" x14ac:dyDescent="0.25">
      <c r="A17" s="27" t="s">
        <v>296</v>
      </c>
      <c r="B17" s="68">
        <v>4.0999999999999996</v>
      </c>
      <c r="C17" s="68">
        <v>3.9</v>
      </c>
      <c r="D17" s="68">
        <v>3.7</v>
      </c>
      <c r="E17" s="68">
        <v>3.2</v>
      </c>
      <c r="F17" s="68">
        <v>3.1</v>
      </c>
      <c r="G17" s="68">
        <v>3.1</v>
      </c>
      <c r="H17" s="68">
        <v>4</v>
      </c>
      <c r="I17" s="68">
        <v>4.2</v>
      </c>
      <c r="J17" s="97"/>
    </row>
    <row r="18" spans="1:11" s="27" customFormat="1" ht="13.8" x14ac:dyDescent="0.25">
      <c r="A18" s="27" t="s">
        <v>489</v>
      </c>
      <c r="B18" s="68">
        <v>3.2</v>
      </c>
      <c r="C18" s="68">
        <v>2.6</v>
      </c>
      <c r="D18" s="68">
        <v>2.5</v>
      </c>
      <c r="E18" s="68">
        <v>2.4</v>
      </c>
      <c r="F18" s="68">
        <v>2.4</v>
      </c>
      <c r="G18" s="68">
        <v>2.5</v>
      </c>
      <c r="H18" s="68">
        <v>2.7</v>
      </c>
      <c r="I18" s="68">
        <v>2.2999999999999998</v>
      </c>
      <c r="J18" s="97"/>
    </row>
    <row r="19" spans="1:11" s="27" customFormat="1" ht="13.8" x14ac:dyDescent="0.25">
      <c r="A19" s="27" t="s">
        <v>297</v>
      </c>
      <c r="B19" s="68">
        <v>0.3</v>
      </c>
      <c r="C19" s="68">
        <v>0.4</v>
      </c>
      <c r="D19" s="68">
        <v>0.3</v>
      </c>
      <c r="E19" s="68">
        <v>0.4</v>
      </c>
      <c r="F19" s="68">
        <v>0.3</v>
      </c>
      <c r="G19" s="68">
        <v>0.2</v>
      </c>
      <c r="H19" s="68">
        <v>0.2</v>
      </c>
      <c r="I19" s="68">
        <v>0.3</v>
      </c>
      <c r="J19" s="97"/>
    </row>
    <row r="20" spans="1:11" s="27" customFormat="1" ht="13.8" x14ac:dyDescent="0.25">
      <c r="A20" s="27" t="s">
        <v>298</v>
      </c>
      <c r="B20" s="68">
        <v>5.2</v>
      </c>
      <c r="C20" s="68">
        <v>5.5</v>
      </c>
      <c r="D20" s="68">
        <v>5.8</v>
      </c>
      <c r="E20" s="68">
        <v>5.2</v>
      </c>
      <c r="F20" s="68">
        <v>4.7</v>
      </c>
      <c r="G20" s="68">
        <v>5.3</v>
      </c>
      <c r="H20" s="68">
        <v>5.8</v>
      </c>
      <c r="I20" s="68">
        <v>6.4</v>
      </c>
      <c r="J20" s="97"/>
    </row>
    <row r="21" spans="1:11" s="27" customFormat="1" ht="13.8" x14ac:dyDescent="0.25">
      <c r="A21" s="27" t="s">
        <v>299</v>
      </c>
      <c r="B21" s="68">
        <v>5</v>
      </c>
      <c r="C21" s="68">
        <v>5</v>
      </c>
      <c r="D21" s="68">
        <v>5.6</v>
      </c>
      <c r="E21" s="68">
        <v>6</v>
      </c>
      <c r="F21" s="68">
        <v>6</v>
      </c>
      <c r="G21" s="68">
        <v>6.5</v>
      </c>
      <c r="H21" s="68">
        <v>6.8</v>
      </c>
      <c r="I21" s="68">
        <v>6.5</v>
      </c>
      <c r="J21" s="97"/>
      <c r="K21" s="117"/>
    </row>
    <row r="22" spans="1:11" s="27" customFormat="1" ht="12.75" customHeight="1" x14ac:dyDescent="0.25">
      <c r="H22" s="1171"/>
      <c r="I22" s="1262"/>
    </row>
    <row r="23" spans="1:11" s="27" customFormat="1" ht="13.8" x14ac:dyDescent="0.25">
      <c r="A23" s="33" t="s">
        <v>371</v>
      </c>
      <c r="B23" s="81">
        <v>55.2</v>
      </c>
      <c r="C23" s="81">
        <v>56.7</v>
      </c>
      <c r="D23" s="81">
        <v>56.1</v>
      </c>
      <c r="E23" s="81">
        <v>55.9</v>
      </c>
      <c r="F23" s="81">
        <v>55</v>
      </c>
      <c r="G23" s="81">
        <v>56.1</v>
      </c>
      <c r="H23" s="81">
        <v>56.6</v>
      </c>
      <c r="I23" s="81">
        <v>58.2</v>
      </c>
      <c r="J23" s="97"/>
    </row>
    <row r="24" spans="1:11" s="43" customFormat="1" ht="11.4" x14ac:dyDescent="0.2">
      <c r="A24" s="43" t="s">
        <v>571</v>
      </c>
      <c r="B24" s="199">
        <v>1.098901098901095</v>
      </c>
      <c r="C24" s="199">
        <v>2.7173913043478271</v>
      </c>
      <c r="D24" s="199">
        <v>-1.0582010582010581</v>
      </c>
      <c r="E24" s="199">
        <v>-0.35650623885918886</v>
      </c>
      <c r="F24" s="199">
        <v>-1.610017889087656</v>
      </c>
      <c r="G24" s="199">
        <v>2.0000000000000018</v>
      </c>
      <c r="H24" s="199">
        <v>0.89126559714796105</v>
      </c>
      <c r="I24" s="199">
        <v>2.8</v>
      </c>
    </row>
    <row r="25" spans="1:11" s="53" customFormat="1" ht="12.75" customHeight="1" x14ac:dyDescent="0.2">
      <c r="B25" s="243"/>
      <c r="C25" s="243"/>
      <c r="D25" s="243"/>
      <c r="E25" s="243"/>
      <c r="F25" s="243"/>
      <c r="G25" s="243"/>
      <c r="H25" s="243"/>
      <c r="I25" s="243"/>
    </row>
    <row r="26" spans="1:11" s="27" customFormat="1" ht="13.8" x14ac:dyDescent="0.25">
      <c r="A26" s="27" t="s">
        <v>2443</v>
      </c>
      <c r="B26" s="770">
        <v>10.1</v>
      </c>
      <c r="C26" s="770">
        <v>11</v>
      </c>
      <c r="D26" s="770">
        <v>11</v>
      </c>
      <c r="E26" s="770">
        <v>11</v>
      </c>
      <c r="F26" s="770">
        <v>10.3</v>
      </c>
      <c r="G26" s="770">
        <v>11.1</v>
      </c>
      <c r="H26" s="770">
        <v>11.1</v>
      </c>
      <c r="I26" s="770">
        <v>11.2</v>
      </c>
      <c r="J26" s="97"/>
      <c r="K26" s="117"/>
    </row>
    <row r="27" spans="1:11" s="27" customFormat="1" ht="13.8" x14ac:dyDescent="0.25">
      <c r="A27" s="27" t="s">
        <v>301</v>
      </c>
      <c r="B27" s="68">
        <v>2.7</v>
      </c>
      <c r="C27" s="68">
        <v>2.5</v>
      </c>
      <c r="D27" s="68">
        <v>2.9</v>
      </c>
      <c r="E27" s="68">
        <v>2.5</v>
      </c>
      <c r="F27" s="68">
        <v>2.5</v>
      </c>
      <c r="G27" s="68">
        <v>2.8</v>
      </c>
      <c r="H27" s="68">
        <v>2.6</v>
      </c>
      <c r="I27" s="68">
        <v>2.9</v>
      </c>
      <c r="J27" s="97"/>
    </row>
    <row r="28" spans="1:11" s="27" customFormat="1" ht="13.8" x14ac:dyDescent="0.25">
      <c r="A28" s="27" t="s">
        <v>306</v>
      </c>
      <c r="B28" s="68">
        <v>2.4</v>
      </c>
      <c r="C28" s="68">
        <v>2.2000000000000002</v>
      </c>
      <c r="D28" s="68">
        <v>2.2999999999999998</v>
      </c>
      <c r="E28" s="68">
        <v>2.5</v>
      </c>
      <c r="F28" s="68">
        <v>2.7</v>
      </c>
      <c r="G28" s="68">
        <v>2.7</v>
      </c>
      <c r="H28" s="68">
        <v>2.9</v>
      </c>
      <c r="I28" s="68">
        <v>2.9</v>
      </c>
      <c r="J28" s="97"/>
    </row>
    <row r="29" spans="1:11" s="27" customFormat="1" ht="13.8" x14ac:dyDescent="0.25">
      <c r="A29" s="27" t="s">
        <v>1214</v>
      </c>
      <c r="B29" s="97"/>
      <c r="C29" s="97"/>
      <c r="D29" s="97"/>
      <c r="E29" s="97"/>
      <c r="F29" s="97"/>
      <c r="G29" s="97"/>
      <c r="H29" s="97"/>
      <c r="I29" s="97"/>
      <c r="J29" s="97"/>
    </row>
    <row r="30" spans="1:11" s="27" customFormat="1" ht="13.8" x14ac:dyDescent="0.25">
      <c r="A30" s="27" t="s">
        <v>1016</v>
      </c>
      <c r="B30" s="97">
        <v>3.2</v>
      </c>
      <c r="C30" s="97">
        <v>3.1</v>
      </c>
      <c r="D30" s="97">
        <v>2.9</v>
      </c>
      <c r="E30" s="97">
        <v>3.1</v>
      </c>
      <c r="F30" s="97">
        <v>3.7</v>
      </c>
      <c r="G30" s="97">
        <v>3.5</v>
      </c>
      <c r="H30" s="97">
        <v>3.5</v>
      </c>
      <c r="I30" s="97">
        <v>3.5</v>
      </c>
      <c r="J30" s="97"/>
    </row>
    <row r="31" spans="1:11" s="27" customFormat="1" ht="13.8" x14ac:dyDescent="0.25">
      <c r="A31" s="1171" t="s">
        <v>2144</v>
      </c>
      <c r="B31" s="97"/>
      <c r="C31" s="97"/>
      <c r="D31" s="97"/>
      <c r="E31" s="97"/>
      <c r="F31" s="97"/>
      <c r="G31" s="97"/>
      <c r="H31" s="97"/>
      <c r="I31" s="97"/>
      <c r="J31" s="97"/>
    </row>
    <row r="32" spans="1:11" s="27" customFormat="1" ht="13.8" x14ac:dyDescent="0.25">
      <c r="A32" s="27" t="s">
        <v>1017</v>
      </c>
      <c r="B32" s="68">
        <v>2.2000000000000002</v>
      </c>
      <c r="C32" s="68">
        <v>2.2000000000000002</v>
      </c>
      <c r="D32" s="68">
        <v>2.2999999999999998</v>
      </c>
      <c r="E32" s="68">
        <v>2.5</v>
      </c>
      <c r="F32" s="68">
        <v>2.2999999999999998</v>
      </c>
      <c r="G32" s="68">
        <v>1.9</v>
      </c>
      <c r="H32" s="68">
        <v>1.9</v>
      </c>
      <c r="I32" s="68">
        <v>2.4</v>
      </c>
      <c r="J32" s="97"/>
    </row>
    <row r="33" spans="1:254" s="27" customFormat="1" ht="13.8" x14ac:dyDescent="0.25">
      <c r="A33" s="27" t="s">
        <v>1196</v>
      </c>
      <c r="B33" s="97">
        <v>5.5</v>
      </c>
      <c r="C33" s="97">
        <v>5.6</v>
      </c>
      <c r="D33" s="97">
        <v>5.6</v>
      </c>
      <c r="E33" s="97">
        <v>5.3</v>
      </c>
      <c r="F33" s="97">
        <v>5.0999999999999996</v>
      </c>
      <c r="G33" s="97">
        <v>5.3</v>
      </c>
      <c r="H33" s="97">
        <v>5.4</v>
      </c>
      <c r="I33" s="97">
        <v>5.4</v>
      </c>
      <c r="J33" s="97"/>
    </row>
    <row r="34" spans="1:254" s="27" customFormat="1" ht="13.8" x14ac:dyDescent="0.25">
      <c r="A34" s="27" t="s">
        <v>302</v>
      </c>
      <c r="B34" s="68">
        <v>10</v>
      </c>
      <c r="C34" s="68">
        <v>10.8</v>
      </c>
      <c r="D34" s="68">
        <v>10.5</v>
      </c>
      <c r="E34" s="68">
        <v>9.9</v>
      </c>
      <c r="F34" s="68">
        <v>10.1</v>
      </c>
      <c r="G34" s="68">
        <v>10.5</v>
      </c>
      <c r="H34" s="68">
        <v>10.5</v>
      </c>
      <c r="I34" s="68">
        <v>11.1</v>
      </c>
      <c r="J34" s="97"/>
    </row>
    <row r="35" spans="1:254" s="27" customFormat="1" ht="13.8" x14ac:dyDescent="0.25">
      <c r="A35" s="27" t="s">
        <v>305</v>
      </c>
      <c r="B35" s="68">
        <v>7.7</v>
      </c>
      <c r="C35" s="68">
        <v>7.6</v>
      </c>
      <c r="D35" s="68">
        <v>7</v>
      </c>
      <c r="E35" s="68">
        <v>7.4</v>
      </c>
      <c r="F35" s="68">
        <v>6.8</v>
      </c>
      <c r="G35" s="68">
        <v>6.9</v>
      </c>
      <c r="H35" s="68">
        <v>6.7</v>
      </c>
      <c r="I35" s="68">
        <v>7.7</v>
      </c>
      <c r="J35" s="97"/>
    </row>
    <row r="36" spans="1:254" s="27" customFormat="1" ht="13.8" x14ac:dyDescent="0.25">
      <c r="A36" s="27" t="s">
        <v>303</v>
      </c>
      <c r="B36" s="68">
        <v>2.4</v>
      </c>
      <c r="C36" s="68">
        <v>2.9</v>
      </c>
      <c r="D36" s="68">
        <v>2.6</v>
      </c>
      <c r="E36" s="68">
        <v>2.4</v>
      </c>
      <c r="F36" s="68">
        <v>2.6</v>
      </c>
      <c r="G36" s="68">
        <v>2.7</v>
      </c>
      <c r="H36" s="68">
        <v>2.7</v>
      </c>
      <c r="I36" s="68">
        <v>2.2000000000000002</v>
      </c>
      <c r="J36" s="97"/>
    </row>
    <row r="37" spans="1:254" s="27" customFormat="1" ht="13.8" x14ac:dyDescent="0.25">
      <c r="A37" s="27" t="s">
        <v>304</v>
      </c>
      <c r="B37" s="68">
        <v>5.8</v>
      </c>
      <c r="C37" s="68">
        <v>5.6</v>
      </c>
      <c r="D37" s="68">
        <v>5.5</v>
      </c>
      <c r="E37" s="68">
        <v>6</v>
      </c>
      <c r="F37" s="68">
        <v>5.8</v>
      </c>
      <c r="G37" s="68">
        <v>5.5</v>
      </c>
      <c r="H37" s="68">
        <v>6.2</v>
      </c>
      <c r="I37" s="68">
        <v>5.8</v>
      </c>
      <c r="J37" s="97"/>
    </row>
    <row r="38" spans="1:254" s="27" customFormat="1" ht="13.8" x14ac:dyDescent="0.25">
      <c r="A38" s="27" t="s">
        <v>1197</v>
      </c>
      <c r="B38" s="68">
        <v>3.3</v>
      </c>
      <c r="C38" s="68">
        <v>3.2</v>
      </c>
      <c r="D38" s="68">
        <v>3.3</v>
      </c>
      <c r="E38" s="68">
        <v>3.4</v>
      </c>
      <c r="F38" s="68">
        <v>3.1</v>
      </c>
      <c r="G38" s="68">
        <v>3.3</v>
      </c>
      <c r="H38" s="68">
        <v>3.1</v>
      </c>
      <c r="I38" s="68">
        <v>3.2</v>
      </c>
      <c r="J38" s="97"/>
    </row>
    <row r="39" spans="1:254" s="27" customFormat="1" ht="12" customHeight="1" x14ac:dyDescent="0.25"/>
    <row r="40" spans="1:254" s="27" customFormat="1" ht="13.8" x14ac:dyDescent="0.25">
      <c r="A40" s="27" t="s">
        <v>438</v>
      </c>
      <c r="I40" s="45"/>
    </row>
    <row r="41" spans="1:254" s="27" customFormat="1" ht="12" customHeight="1" x14ac:dyDescent="0.25"/>
    <row r="42" spans="1:254" s="27" customFormat="1" ht="12" customHeight="1" x14ac:dyDescent="0.25">
      <c r="A42" s="849"/>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row>
    <row r="43" spans="1:254" s="27" customFormat="1" ht="12.75" customHeight="1" x14ac:dyDescent="0.25"/>
    <row r="44" spans="1:254" s="27" customFormat="1" ht="27.75" customHeight="1" x14ac:dyDescent="0.25">
      <c r="A44" s="1457" t="s">
        <v>2211</v>
      </c>
      <c r="B44" s="1457"/>
      <c r="C44" s="1457"/>
      <c r="D44" s="1457"/>
      <c r="E44" s="1457"/>
      <c r="F44" s="1457"/>
      <c r="G44" s="1457"/>
      <c r="H44" s="1457"/>
      <c r="I44" s="1457"/>
    </row>
    <row r="45" spans="1:254" ht="13.8" x14ac:dyDescent="0.25">
      <c r="A45" s="161"/>
      <c r="B45" s="161"/>
    </row>
    <row r="46" spans="1:254" ht="12.75" customHeight="1" x14ac:dyDescent="0.25"/>
    <row r="48" spans="1:254" ht="17.399999999999999" x14ac:dyDescent="0.3">
      <c r="A48" s="1436" t="s">
        <v>254</v>
      </c>
      <c r="B48" s="1436"/>
      <c r="C48" s="1436"/>
      <c r="D48" s="1436"/>
      <c r="E48" s="1436"/>
      <c r="F48" s="1436"/>
      <c r="G48" s="1436"/>
      <c r="H48" s="1436"/>
      <c r="I48" s="1436"/>
      <c r="J48" s="30"/>
    </row>
    <row r="49" spans="1:12" ht="18" customHeight="1" x14ac:dyDescent="0.25">
      <c r="A49" s="2"/>
      <c r="B49" s="2"/>
      <c r="C49" s="2"/>
      <c r="D49" s="2"/>
      <c r="E49" s="2"/>
      <c r="F49" s="2"/>
      <c r="G49" s="2"/>
      <c r="H49" s="2"/>
      <c r="I49" s="2"/>
      <c r="J49" s="2"/>
    </row>
    <row r="50" spans="1:12" ht="17.399999999999999" x14ac:dyDescent="0.3">
      <c r="A50" s="1437" t="s">
        <v>2444</v>
      </c>
      <c r="B50" s="1437"/>
      <c r="C50" s="1437"/>
      <c r="D50" s="1437"/>
      <c r="E50" s="1437"/>
      <c r="F50" s="1437"/>
      <c r="G50" s="1437"/>
      <c r="H50" s="1437"/>
      <c r="I50" s="1437"/>
      <c r="J50" s="30"/>
    </row>
    <row r="51" spans="1:12" ht="17.399999999999999" x14ac:dyDescent="0.3">
      <c r="A51" s="1437" t="s">
        <v>444</v>
      </c>
      <c r="B51" s="1437"/>
      <c r="C51" s="1437"/>
      <c r="D51" s="1437"/>
      <c r="E51" s="1437"/>
      <c r="F51" s="1437"/>
      <c r="G51" s="1437"/>
      <c r="H51" s="1437"/>
      <c r="I51" s="1437"/>
      <c r="J51" s="30"/>
    </row>
    <row r="52" spans="1:12" ht="17.399999999999999" x14ac:dyDescent="0.3">
      <c r="A52" s="1437" t="s">
        <v>543</v>
      </c>
      <c r="B52" s="1437"/>
      <c r="C52" s="1437"/>
      <c r="D52" s="1437"/>
      <c r="E52" s="1437"/>
      <c r="F52" s="1437"/>
      <c r="G52" s="1437"/>
      <c r="H52" s="1437"/>
      <c r="I52" s="1437"/>
      <c r="J52" s="30"/>
    </row>
    <row r="53" spans="1:12" ht="12" customHeight="1" x14ac:dyDescent="0.3">
      <c r="A53" s="16"/>
      <c r="B53" s="16"/>
      <c r="C53" s="16"/>
      <c r="D53" s="16"/>
      <c r="E53" s="16"/>
      <c r="F53" s="16"/>
      <c r="G53" s="16"/>
      <c r="H53" s="16"/>
      <c r="I53" s="16"/>
      <c r="J53" s="16"/>
    </row>
    <row r="54" spans="1:12" x14ac:dyDescent="0.25">
      <c r="A54" s="2"/>
      <c r="B54" s="2"/>
      <c r="C54" s="2"/>
      <c r="D54" s="2"/>
      <c r="E54" s="2"/>
      <c r="F54" s="2"/>
      <c r="G54" s="1"/>
      <c r="H54" s="1"/>
      <c r="I54" s="1"/>
      <c r="J54" s="1"/>
    </row>
    <row r="55" spans="1:12" ht="15.6" x14ac:dyDescent="0.3">
      <c r="A55" s="11" t="s">
        <v>897</v>
      </c>
      <c r="B55" s="38">
        <v>2012</v>
      </c>
      <c r="C55" s="38">
        <v>2013</v>
      </c>
      <c r="D55" s="38">
        <v>2014</v>
      </c>
      <c r="E55" s="38">
        <v>2015</v>
      </c>
      <c r="F55" s="38">
        <v>2016</v>
      </c>
      <c r="G55" s="38">
        <v>2017</v>
      </c>
      <c r="H55" s="38">
        <v>2018</v>
      </c>
      <c r="I55" s="38">
        <v>2019</v>
      </c>
    </row>
    <row r="56" spans="1:12" ht="4.5" customHeight="1" thickBot="1" x14ac:dyDescent="0.3">
      <c r="A56" s="18"/>
      <c r="B56" s="89"/>
      <c r="C56" s="89"/>
      <c r="D56" s="89"/>
      <c r="E56" s="89"/>
      <c r="F56" s="89"/>
      <c r="G56" s="89"/>
      <c r="H56" s="89"/>
      <c r="I56" s="89"/>
    </row>
    <row r="57" spans="1:12" ht="4.5" customHeight="1" x14ac:dyDescent="0.25">
      <c r="A57" s="2"/>
    </row>
    <row r="58" spans="1:12" ht="13.8" x14ac:dyDescent="0.25">
      <c r="A58" s="62" t="s">
        <v>1033</v>
      </c>
      <c r="B58" s="154">
        <v>82.2</v>
      </c>
      <c r="C58" s="154">
        <v>83.8</v>
      </c>
      <c r="D58" s="154">
        <v>82.8</v>
      </c>
      <c r="E58" s="154">
        <v>81.7</v>
      </c>
      <c r="F58" s="154">
        <v>80.2</v>
      </c>
      <c r="G58" s="154">
        <v>81.7</v>
      </c>
      <c r="H58" s="154">
        <v>83.9</v>
      </c>
      <c r="I58" s="154">
        <v>85.5</v>
      </c>
    </row>
    <row r="59" spans="1:12" ht="13.8" x14ac:dyDescent="0.25">
      <c r="A59" s="10" t="s">
        <v>1034</v>
      </c>
      <c r="B59" s="97">
        <v>2.7</v>
      </c>
      <c r="C59" s="97">
        <v>2.2999999999999998</v>
      </c>
      <c r="D59" s="97">
        <v>2.2999999999999998</v>
      </c>
      <c r="E59" s="97">
        <v>1.8</v>
      </c>
      <c r="F59" s="97">
        <v>1.8</v>
      </c>
      <c r="G59" s="97">
        <v>1.9</v>
      </c>
      <c r="H59" s="97">
        <v>1.9</v>
      </c>
      <c r="I59" s="97">
        <v>2</v>
      </c>
    </row>
    <row r="60" spans="1:12" ht="13.8" x14ac:dyDescent="0.25">
      <c r="A60" s="10" t="s">
        <v>1035</v>
      </c>
      <c r="B60" s="97">
        <v>10.9</v>
      </c>
      <c r="C60" s="97">
        <v>10.4</v>
      </c>
      <c r="D60" s="97">
        <v>9.5</v>
      </c>
      <c r="E60" s="97">
        <v>9.5</v>
      </c>
      <c r="F60" s="97">
        <v>8.1999999999999993</v>
      </c>
      <c r="G60" s="97">
        <v>8</v>
      </c>
      <c r="H60" s="97">
        <v>8.5</v>
      </c>
      <c r="I60" s="97">
        <v>8.1999999999999993</v>
      </c>
    </row>
    <row r="61" spans="1:12" ht="13.8" x14ac:dyDescent="0.25">
      <c r="A61" s="10" t="s">
        <v>762</v>
      </c>
      <c r="B61" s="97">
        <v>16.399999999999999</v>
      </c>
      <c r="C61" s="97">
        <v>17.399999999999999</v>
      </c>
      <c r="D61" s="97">
        <v>18.100000000000001</v>
      </c>
      <c r="E61" s="97">
        <v>18.5</v>
      </c>
      <c r="F61" s="97">
        <v>17.8</v>
      </c>
      <c r="G61" s="97">
        <v>17</v>
      </c>
      <c r="H61" s="97">
        <v>17.2</v>
      </c>
      <c r="I61" s="97">
        <v>19.100000000000001</v>
      </c>
    </row>
    <row r="62" spans="1:12" ht="13.8" x14ac:dyDescent="0.25">
      <c r="A62" s="10" t="s">
        <v>763</v>
      </c>
      <c r="B62" s="97">
        <v>6.4</v>
      </c>
      <c r="C62" s="97">
        <v>6.1</v>
      </c>
      <c r="D62" s="97">
        <v>6.2</v>
      </c>
      <c r="E62" s="97">
        <v>5</v>
      </c>
      <c r="F62" s="97">
        <v>4.3</v>
      </c>
      <c r="G62" s="97">
        <v>4.4000000000000004</v>
      </c>
      <c r="H62" s="97">
        <v>5.3</v>
      </c>
      <c r="I62" s="97">
        <v>4.0999999999999996</v>
      </c>
    </row>
    <row r="63" spans="1:12" ht="13.8" x14ac:dyDescent="0.25">
      <c r="A63" s="10" t="s">
        <v>896</v>
      </c>
      <c r="B63" s="97">
        <v>29</v>
      </c>
      <c r="C63" s="97">
        <v>30.3</v>
      </c>
      <c r="D63" s="97">
        <v>29.1</v>
      </c>
      <c r="E63" s="97">
        <v>28.5</v>
      </c>
      <c r="F63" s="97">
        <v>28.8</v>
      </c>
      <c r="G63" s="97">
        <v>30</v>
      </c>
      <c r="H63" s="97">
        <v>30.5</v>
      </c>
      <c r="I63" s="97">
        <v>31.7</v>
      </c>
    </row>
    <row r="64" spans="1:12" ht="13.8" x14ac:dyDescent="0.25">
      <c r="A64" s="10" t="s">
        <v>86</v>
      </c>
      <c r="B64" s="97">
        <v>16.899999999999999</v>
      </c>
      <c r="C64" s="97">
        <v>17.3</v>
      </c>
      <c r="D64" s="97">
        <v>17.600000000000001</v>
      </c>
      <c r="E64" s="97">
        <v>18.3</v>
      </c>
      <c r="F64" s="97">
        <v>19.3</v>
      </c>
      <c r="G64" s="97">
        <v>20.399999999999999</v>
      </c>
      <c r="H64" s="97">
        <v>20.399999999999999</v>
      </c>
      <c r="I64" s="97">
        <v>20.2</v>
      </c>
      <c r="J64" s="459"/>
      <c r="K64" s="459"/>
      <c r="L64" s="459"/>
    </row>
    <row r="65" spans="1:10" x14ac:dyDescent="0.25">
      <c r="A65" s="218" t="s">
        <v>764</v>
      </c>
      <c r="B65" s="198">
        <v>11.8</v>
      </c>
      <c r="C65" s="198">
        <v>12.4</v>
      </c>
      <c r="D65" s="198">
        <v>12.2</v>
      </c>
      <c r="E65" s="198">
        <v>13.2</v>
      </c>
      <c r="F65" s="198">
        <v>13.4</v>
      </c>
      <c r="G65" s="198">
        <v>14.1</v>
      </c>
      <c r="H65" s="198">
        <v>14</v>
      </c>
      <c r="I65" s="198">
        <v>14.2</v>
      </c>
    </row>
    <row r="66" spans="1:10" x14ac:dyDescent="0.25">
      <c r="A66" s="218" t="s">
        <v>895</v>
      </c>
      <c r="B66" s="198">
        <v>5.0999999999999996</v>
      </c>
      <c r="C66" s="198">
        <v>4.9000000000000004</v>
      </c>
      <c r="D66" s="198">
        <v>5.4</v>
      </c>
      <c r="E66" s="198">
        <v>5.0999999999999996</v>
      </c>
      <c r="F66" s="198">
        <v>5.9</v>
      </c>
      <c r="G66" s="198">
        <v>6.3</v>
      </c>
      <c r="H66" s="198">
        <v>6.4</v>
      </c>
      <c r="I66" s="198">
        <v>6</v>
      </c>
    </row>
    <row r="67" spans="1:10" ht="12.75" customHeight="1" x14ac:dyDescent="0.25">
      <c r="A67" s="10"/>
      <c r="B67" s="10"/>
      <c r="C67" s="10"/>
      <c r="D67" s="10"/>
      <c r="E67" s="10"/>
      <c r="F67" s="10"/>
      <c r="G67" s="21"/>
      <c r="H67" s="21"/>
      <c r="I67" s="21"/>
      <c r="J67" s="21"/>
    </row>
    <row r="68" spans="1:10" ht="12.75" customHeight="1" x14ac:dyDescent="0.25">
      <c r="A68" s="851"/>
      <c r="B68" s="10"/>
      <c r="C68" s="10"/>
      <c r="D68" s="10"/>
      <c r="E68" s="10"/>
      <c r="F68" s="10"/>
      <c r="G68" s="21"/>
      <c r="H68" s="21"/>
      <c r="I68" s="21"/>
      <c r="J68" s="21"/>
    </row>
    <row r="69" spans="1:10" ht="12.75" customHeight="1" x14ac:dyDescent="0.25">
      <c r="A69" s="10"/>
      <c r="B69" s="10"/>
      <c r="C69" s="10"/>
      <c r="D69" s="10"/>
      <c r="E69" s="10"/>
      <c r="F69" s="10"/>
      <c r="G69" s="21"/>
      <c r="H69" s="21"/>
      <c r="I69" s="21"/>
      <c r="J69" s="21"/>
    </row>
    <row r="70" spans="1:10" ht="29.25" customHeight="1" x14ac:dyDescent="0.25">
      <c r="A70" s="1457" t="s">
        <v>2212</v>
      </c>
      <c r="B70" s="1457"/>
      <c r="C70" s="1457"/>
      <c r="D70" s="1457"/>
      <c r="E70" s="1457"/>
      <c r="F70" s="1457"/>
      <c r="G70" s="1457"/>
      <c r="H70" s="1457"/>
      <c r="I70" s="1457"/>
      <c r="J70" s="21"/>
    </row>
    <row r="71" spans="1:10" ht="13.8" x14ac:dyDescent="0.25">
      <c r="A71" s="620" t="s">
        <v>1440</v>
      </c>
    </row>
    <row r="73" spans="1:10" x14ac:dyDescent="0.25">
      <c r="B73" s="231"/>
      <c r="C73" s="231"/>
      <c r="D73" s="231"/>
      <c r="E73" s="231"/>
      <c r="F73" s="231"/>
      <c r="G73" s="231"/>
      <c r="H73" s="231"/>
      <c r="I73" s="231"/>
    </row>
  </sheetData>
  <customSheetViews>
    <customSheetView guid="{F67F5823-51D5-4D47-B100-5B47C1E6BCB9}" showPageBreaks="1" fitToPage="1" printArea="1" topLeftCell="A40">
      <selection activeCell="G45" sqref="G45"/>
      <pageMargins left="0.75" right="0.75" top="1" bottom="1" header="0.5" footer="0.5"/>
      <printOptions horizontalCentered="1"/>
      <pageSetup scale="68"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A48" sqref="A48:I48"/>
      <pageMargins left="0.75" right="0.75" top="1" bottom="1" header="0.5" footer="0.5"/>
      <printOptions horizontalCentered="1"/>
      <pageSetup scale="68" firstPageNumber="33" orientation="portrait" horizontalDpi="4294967293" verticalDpi="300" r:id="rId2"/>
      <headerFooter alignWithMargins="0">
        <oddFooter>&amp;C&amp;P</oddFooter>
      </headerFooter>
    </customSheetView>
  </customSheetViews>
  <mergeCells count="11">
    <mergeCell ref="A70:I70"/>
    <mergeCell ref="A50:I50"/>
    <mergeCell ref="A52:I52"/>
    <mergeCell ref="A6:I6"/>
    <mergeCell ref="A1:I1"/>
    <mergeCell ref="A3:I3"/>
    <mergeCell ref="A5:I5"/>
    <mergeCell ref="A48:I48"/>
    <mergeCell ref="A51:I51"/>
    <mergeCell ref="A4:I4"/>
    <mergeCell ref="A44:I44"/>
  </mergeCells>
  <phoneticPr fontId="0" type="noConversion"/>
  <hyperlinks>
    <hyperlink ref="A44:I44" r:id="rId3" display="Source: Statistics Canada. Table 282-0008 - Labour force survey estimates (LFS), by North American Industry Classification System (NAICS), sex and age group, annual (persons unless otherwise noted)"/>
    <hyperlink ref="A70:I70" r:id="rId4" display="Source: Statistics Canada. Table 14-10-0020-01 Unemployment rate, participation rate and employment rate by educational attainment, annual (x 1,000)"/>
  </hyperlinks>
  <printOptions horizontalCentered="1"/>
  <pageMargins left="0.74803149606299202" right="0.74803149606299202" top="0.98425196850393704" bottom="0.98425196850393704" header="0.511811023622047" footer="0.511811023622047"/>
  <pageSetup scale="71" firstPageNumber="27" orientation="portrait" useFirstPageNumber="1" r:id="rId5"/>
  <headerFooter alignWithMargins="0"/>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K74"/>
  <sheetViews>
    <sheetView topLeftCell="A43" zoomScaleNormal="100" workbookViewId="0">
      <selection sqref="A1:J1"/>
    </sheetView>
  </sheetViews>
  <sheetFormatPr defaultRowHeight="13.2" x14ac:dyDescent="0.25"/>
  <cols>
    <col min="1" max="1" width="57" customWidth="1"/>
    <col min="2" max="3" width="9.44140625" bestFit="1" customWidth="1"/>
    <col min="4" max="4" width="9.33203125" bestFit="1" customWidth="1"/>
    <col min="5" max="8" width="9.44140625" bestFit="1" customWidth="1"/>
    <col min="9" max="9" width="9.33203125" bestFit="1" customWidth="1"/>
    <col min="10" max="10" width="9.44140625" bestFit="1" customWidth="1"/>
  </cols>
  <sheetData>
    <row r="1" spans="1:11" ht="17.399999999999999" x14ac:dyDescent="0.3">
      <c r="A1" s="1436" t="s">
        <v>1185</v>
      </c>
      <c r="B1" s="1436"/>
      <c r="C1" s="1436"/>
      <c r="D1" s="1436"/>
      <c r="E1" s="1436"/>
      <c r="F1" s="1436"/>
      <c r="G1" s="1436"/>
      <c r="H1" s="1436"/>
      <c r="I1" s="1436"/>
      <c r="J1" s="1436"/>
      <c r="K1" s="551"/>
    </row>
    <row r="2" spans="1:11" ht="17.399999999999999" x14ac:dyDescent="0.3">
      <c r="A2" s="49"/>
      <c r="B2" s="49"/>
      <c r="C2" s="189"/>
      <c r="D2" s="189"/>
      <c r="E2" s="189"/>
      <c r="F2" s="189"/>
      <c r="G2" s="189"/>
      <c r="H2" s="189"/>
      <c r="I2" s="189"/>
    </row>
    <row r="3" spans="1:11" ht="17.399999999999999" x14ac:dyDescent="0.3">
      <c r="A3" s="1437" t="s">
        <v>1744</v>
      </c>
      <c r="B3" s="1437"/>
      <c r="C3" s="1437"/>
      <c r="D3" s="1437"/>
      <c r="E3" s="1437"/>
      <c r="F3" s="1437"/>
      <c r="G3" s="1437"/>
      <c r="H3" s="1437"/>
      <c r="I3" s="1437"/>
      <c r="J3" s="1437"/>
      <c r="K3" s="30"/>
    </row>
    <row r="4" spans="1:11" ht="17.399999999999999" x14ac:dyDescent="0.3">
      <c r="A4" s="1437" t="s">
        <v>444</v>
      </c>
      <c r="B4" s="1437"/>
      <c r="C4" s="1437"/>
      <c r="D4" s="1437"/>
      <c r="E4" s="1437"/>
      <c r="F4" s="1437"/>
      <c r="G4" s="1437"/>
      <c r="H4" s="1437"/>
      <c r="I4" s="1437"/>
      <c r="J4" s="1437"/>
      <c r="K4" s="30"/>
    </row>
    <row r="5" spans="1:11" ht="17.399999999999999" x14ac:dyDescent="0.3">
      <c r="A5" s="1437"/>
      <c r="B5" s="1437"/>
      <c r="C5" s="1437"/>
      <c r="D5" s="1437"/>
      <c r="E5" s="1437"/>
      <c r="F5" s="1437"/>
      <c r="G5" s="1437"/>
      <c r="H5" s="1437"/>
      <c r="I5" s="1437"/>
    </row>
    <row r="6" spans="1:11" ht="17.399999999999999" x14ac:dyDescent="0.3">
      <c r="A6" s="1437" t="s">
        <v>2445</v>
      </c>
      <c r="B6" s="1437"/>
      <c r="C6" s="1437"/>
      <c r="D6" s="1437"/>
      <c r="E6" s="1437"/>
      <c r="F6" s="1437"/>
      <c r="G6" s="1437"/>
      <c r="H6" s="1437"/>
      <c r="I6" s="1437"/>
      <c r="J6" s="1437"/>
      <c r="K6" s="30"/>
    </row>
    <row r="8" spans="1:11" ht="13.8" x14ac:dyDescent="0.25">
      <c r="A8" s="27"/>
      <c r="B8" s="818">
        <v>2011</v>
      </c>
      <c r="C8" s="818">
        <v>2012</v>
      </c>
      <c r="D8" s="818">
        <v>2013</v>
      </c>
      <c r="E8" s="818">
        <v>2014</v>
      </c>
      <c r="F8" s="845">
        <v>2015</v>
      </c>
      <c r="G8" s="1055">
        <v>2016</v>
      </c>
      <c r="H8" s="1055">
        <v>2017</v>
      </c>
      <c r="I8" s="1173">
        <v>2018</v>
      </c>
      <c r="J8" s="1297">
        <v>2019</v>
      </c>
    </row>
    <row r="9" spans="1:11" ht="3" customHeight="1" thickBot="1" x14ac:dyDescent="0.3">
      <c r="A9" s="27"/>
      <c r="B9" s="818"/>
      <c r="C9" s="818"/>
      <c r="D9" s="818"/>
      <c r="E9" s="818"/>
      <c r="F9" s="845"/>
      <c r="G9" s="1055"/>
      <c r="H9" s="1055"/>
      <c r="I9" s="1173"/>
      <c r="J9" s="1297"/>
    </row>
    <row r="10" spans="1:11" ht="3.75" customHeight="1" x14ac:dyDescent="0.25">
      <c r="A10" s="819"/>
      <c r="B10" s="820"/>
      <c r="C10" s="820"/>
      <c r="D10" s="820"/>
      <c r="E10" s="820"/>
      <c r="F10" s="820"/>
      <c r="G10" s="820"/>
      <c r="H10" s="820"/>
      <c r="I10" s="820"/>
      <c r="J10" s="820"/>
    </row>
    <row r="11" spans="1:11" ht="13.8" x14ac:dyDescent="0.25">
      <c r="A11" s="27" t="s">
        <v>1393</v>
      </c>
      <c r="B11" s="37">
        <v>2224</v>
      </c>
      <c r="C11" s="37">
        <v>2310</v>
      </c>
      <c r="D11" s="37">
        <v>2325</v>
      </c>
      <c r="E11" s="37">
        <v>3044</v>
      </c>
      <c r="F11" s="37">
        <v>815</v>
      </c>
      <c r="G11" s="37">
        <v>792</v>
      </c>
      <c r="H11" s="37">
        <v>795</v>
      </c>
      <c r="I11" s="37">
        <v>815</v>
      </c>
      <c r="J11" s="37">
        <v>850</v>
      </c>
    </row>
    <row r="12" spans="1:11" ht="13.8" x14ac:dyDescent="0.25">
      <c r="A12" s="27" t="s">
        <v>1728</v>
      </c>
      <c r="B12" s="37">
        <v>6</v>
      </c>
      <c r="C12" s="37">
        <v>5</v>
      </c>
      <c r="D12" s="37">
        <v>6</v>
      </c>
      <c r="E12" s="37">
        <v>14</v>
      </c>
      <c r="F12" s="37">
        <v>11</v>
      </c>
      <c r="G12" s="37">
        <v>13</v>
      </c>
      <c r="H12" s="37">
        <v>14</v>
      </c>
      <c r="I12" s="37">
        <v>10</v>
      </c>
      <c r="J12" s="37">
        <v>12</v>
      </c>
    </row>
    <row r="13" spans="1:11" ht="13.8" x14ac:dyDescent="0.25">
      <c r="A13" s="27" t="s">
        <v>1276</v>
      </c>
      <c r="B13" s="37">
        <v>12</v>
      </c>
      <c r="C13" s="37">
        <v>14</v>
      </c>
      <c r="D13" s="37">
        <v>12</v>
      </c>
      <c r="E13" s="37">
        <v>10</v>
      </c>
      <c r="F13" s="37">
        <v>10</v>
      </c>
      <c r="G13" s="37">
        <v>11</v>
      </c>
      <c r="H13" s="37">
        <v>11</v>
      </c>
      <c r="I13" s="37">
        <v>11</v>
      </c>
      <c r="J13" s="37">
        <v>11</v>
      </c>
    </row>
    <row r="14" spans="1:11" ht="13.8" x14ac:dyDescent="0.25">
      <c r="A14" s="27" t="s">
        <v>773</v>
      </c>
      <c r="B14" s="37">
        <v>1082</v>
      </c>
      <c r="C14" s="37">
        <v>1115</v>
      </c>
      <c r="D14" s="37">
        <v>1179</v>
      </c>
      <c r="E14" s="37">
        <v>1310</v>
      </c>
      <c r="F14" s="37">
        <v>657</v>
      </c>
      <c r="G14" s="37">
        <v>689</v>
      </c>
      <c r="H14" s="37">
        <v>691</v>
      </c>
      <c r="I14" s="37">
        <v>694</v>
      </c>
      <c r="J14" s="37">
        <v>706</v>
      </c>
    </row>
    <row r="15" spans="1:11" ht="13.8" x14ac:dyDescent="0.25">
      <c r="A15" s="27" t="s">
        <v>997</v>
      </c>
      <c r="B15" s="37">
        <v>313</v>
      </c>
      <c r="C15" s="37">
        <v>312</v>
      </c>
      <c r="D15" s="37">
        <v>328</v>
      </c>
      <c r="E15" s="37">
        <v>335</v>
      </c>
      <c r="F15" s="37">
        <v>212</v>
      </c>
      <c r="G15" s="37">
        <v>217</v>
      </c>
      <c r="H15" s="37">
        <v>221</v>
      </c>
      <c r="I15" s="37">
        <v>234</v>
      </c>
      <c r="J15" s="37">
        <v>246</v>
      </c>
    </row>
    <row r="16" spans="1:11" ht="13.8" x14ac:dyDescent="0.25">
      <c r="A16" s="27" t="s">
        <v>1729</v>
      </c>
      <c r="B16" s="37">
        <v>281</v>
      </c>
      <c r="C16" s="37">
        <v>262</v>
      </c>
      <c r="D16" s="37">
        <v>274</v>
      </c>
      <c r="E16" s="37">
        <v>304</v>
      </c>
      <c r="F16" s="37">
        <v>197</v>
      </c>
      <c r="G16" s="37">
        <v>187</v>
      </c>
      <c r="H16" s="37">
        <v>192</v>
      </c>
      <c r="I16" s="37">
        <v>215</v>
      </c>
      <c r="J16" s="37">
        <v>211</v>
      </c>
    </row>
    <row r="17" spans="1:10" ht="13.8" x14ac:dyDescent="0.25">
      <c r="A17" s="27" t="s">
        <v>1730</v>
      </c>
      <c r="B17" s="37">
        <v>940</v>
      </c>
      <c r="C17" s="37">
        <v>979</v>
      </c>
      <c r="D17" s="37">
        <v>1031</v>
      </c>
      <c r="E17" s="37">
        <v>1100</v>
      </c>
      <c r="F17" s="37">
        <v>751</v>
      </c>
      <c r="G17" s="37">
        <v>780</v>
      </c>
      <c r="H17" s="37">
        <v>798</v>
      </c>
      <c r="I17" s="37">
        <v>853</v>
      </c>
      <c r="J17" s="37">
        <v>868</v>
      </c>
    </row>
    <row r="18" spans="1:10" ht="13.8" x14ac:dyDescent="0.25">
      <c r="A18" s="27" t="s">
        <v>520</v>
      </c>
      <c r="B18" s="37">
        <v>390</v>
      </c>
      <c r="C18" s="37">
        <v>427</v>
      </c>
      <c r="D18" s="37">
        <v>432</v>
      </c>
      <c r="E18" s="37">
        <v>526</v>
      </c>
      <c r="F18" s="37">
        <v>229</v>
      </c>
      <c r="G18" s="37">
        <v>221</v>
      </c>
      <c r="H18" s="37">
        <v>219</v>
      </c>
      <c r="I18" s="37">
        <v>222</v>
      </c>
      <c r="J18" s="37">
        <v>221</v>
      </c>
    </row>
    <row r="19" spans="1:10" ht="13.8" x14ac:dyDescent="0.25">
      <c r="A19" s="27" t="s">
        <v>57</v>
      </c>
      <c r="B19" s="37">
        <v>93</v>
      </c>
      <c r="C19" s="37">
        <v>98</v>
      </c>
      <c r="D19" s="37">
        <v>103</v>
      </c>
      <c r="E19" s="37">
        <v>135</v>
      </c>
      <c r="F19" s="37">
        <v>64</v>
      </c>
      <c r="G19" s="37">
        <v>64</v>
      </c>
      <c r="H19" s="37">
        <v>70</v>
      </c>
      <c r="I19" s="37">
        <v>72</v>
      </c>
      <c r="J19" s="37">
        <v>73</v>
      </c>
    </row>
    <row r="20" spans="1:10" ht="13.8" x14ac:dyDescent="0.25">
      <c r="A20" s="27" t="s">
        <v>522</v>
      </c>
      <c r="B20" s="37">
        <v>468</v>
      </c>
      <c r="C20" s="37">
        <v>463</v>
      </c>
      <c r="D20" s="37">
        <v>490</v>
      </c>
      <c r="E20" s="37">
        <v>607</v>
      </c>
      <c r="F20" s="37">
        <v>189</v>
      </c>
      <c r="G20" s="37">
        <v>190</v>
      </c>
      <c r="H20" s="37">
        <v>195</v>
      </c>
      <c r="I20" s="37">
        <v>184</v>
      </c>
      <c r="J20" s="37">
        <v>182</v>
      </c>
    </row>
    <row r="21" spans="1:10" ht="13.8" x14ac:dyDescent="0.25">
      <c r="A21" s="27" t="s">
        <v>892</v>
      </c>
      <c r="B21" s="37">
        <v>747</v>
      </c>
      <c r="C21" s="37">
        <v>870</v>
      </c>
      <c r="D21" s="37">
        <v>943</v>
      </c>
      <c r="E21" s="37">
        <v>1756</v>
      </c>
      <c r="F21" s="37">
        <v>202</v>
      </c>
      <c r="G21" s="37">
        <v>212</v>
      </c>
      <c r="H21" s="37">
        <v>214</v>
      </c>
      <c r="I21" s="37">
        <v>234</v>
      </c>
      <c r="J21" s="37">
        <v>296</v>
      </c>
    </row>
    <row r="22" spans="1:10" ht="13.8" x14ac:dyDescent="0.25">
      <c r="A22" s="27" t="s">
        <v>1731</v>
      </c>
      <c r="B22" s="37">
        <v>628</v>
      </c>
      <c r="C22" s="37">
        <v>695</v>
      </c>
      <c r="D22" s="37">
        <v>754</v>
      </c>
      <c r="E22" s="37">
        <v>909</v>
      </c>
      <c r="F22" s="37">
        <v>358</v>
      </c>
      <c r="G22" s="37">
        <v>383</v>
      </c>
      <c r="H22" s="37">
        <v>403</v>
      </c>
      <c r="I22" s="37">
        <v>421</v>
      </c>
      <c r="J22" s="37">
        <v>420</v>
      </c>
    </row>
    <row r="23" spans="1:10" ht="13.8" x14ac:dyDescent="0.25">
      <c r="A23" s="27" t="s">
        <v>1583</v>
      </c>
      <c r="B23" s="37">
        <v>386</v>
      </c>
      <c r="C23" s="37">
        <v>377</v>
      </c>
      <c r="D23" s="37">
        <v>364</v>
      </c>
      <c r="E23" s="37">
        <v>355</v>
      </c>
      <c r="F23" s="37">
        <v>49</v>
      </c>
      <c r="G23" s="37">
        <v>28</v>
      </c>
      <c r="H23" s="37">
        <v>27</v>
      </c>
      <c r="I23" s="37">
        <v>29</v>
      </c>
      <c r="J23" s="37">
        <v>21</v>
      </c>
    </row>
    <row r="24" spans="1:10" ht="13.8" x14ac:dyDescent="0.25">
      <c r="A24" s="27" t="s">
        <v>1743</v>
      </c>
      <c r="B24" s="37">
        <v>277</v>
      </c>
      <c r="C24" s="37">
        <v>268</v>
      </c>
      <c r="D24" s="37">
        <v>302</v>
      </c>
      <c r="E24" s="37">
        <v>372</v>
      </c>
      <c r="F24" s="37">
        <v>204</v>
      </c>
      <c r="G24" s="37">
        <v>190</v>
      </c>
      <c r="H24" s="37">
        <v>201</v>
      </c>
      <c r="I24" s="37">
        <v>214</v>
      </c>
      <c r="J24" s="37">
        <v>223</v>
      </c>
    </row>
    <row r="25" spans="1:10" ht="13.8" x14ac:dyDescent="0.25">
      <c r="A25" s="27" t="s">
        <v>1072</v>
      </c>
      <c r="B25" s="37">
        <v>95</v>
      </c>
      <c r="C25" s="37">
        <v>88</v>
      </c>
      <c r="D25" s="37">
        <v>98</v>
      </c>
      <c r="E25" s="37">
        <v>112</v>
      </c>
      <c r="F25" s="37">
        <v>49</v>
      </c>
      <c r="G25" s="37">
        <v>57</v>
      </c>
      <c r="H25" s="37">
        <v>68</v>
      </c>
      <c r="I25" s="37">
        <v>68</v>
      </c>
      <c r="J25" s="37">
        <v>71</v>
      </c>
    </row>
    <row r="26" spans="1:10" ht="13.8" x14ac:dyDescent="0.25">
      <c r="A26" s="27" t="s">
        <v>400</v>
      </c>
      <c r="B26" s="37">
        <v>493</v>
      </c>
      <c r="C26" s="37">
        <v>503</v>
      </c>
      <c r="D26" s="37">
        <v>534</v>
      </c>
      <c r="E26" s="37">
        <v>741</v>
      </c>
      <c r="F26" s="37">
        <v>408</v>
      </c>
      <c r="G26" s="37">
        <v>421</v>
      </c>
      <c r="H26" s="37">
        <v>412</v>
      </c>
      <c r="I26" s="37">
        <v>420</v>
      </c>
      <c r="J26" s="37">
        <v>438</v>
      </c>
    </row>
    <row r="27" spans="1:10" ht="13.8" x14ac:dyDescent="0.25">
      <c r="A27" s="27" t="s">
        <v>287</v>
      </c>
      <c r="B27" s="37">
        <v>188</v>
      </c>
      <c r="C27" s="37">
        <v>210</v>
      </c>
      <c r="D27" s="37">
        <v>206</v>
      </c>
      <c r="E27" s="37">
        <v>246</v>
      </c>
      <c r="F27" s="37">
        <v>136</v>
      </c>
      <c r="G27" s="37">
        <v>137</v>
      </c>
      <c r="H27" s="37">
        <v>132</v>
      </c>
      <c r="I27" s="37">
        <v>146</v>
      </c>
      <c r="J27" s="37">
        <v>151</v>
      </c>
    </row>
    <row r="28" spans="1:10" ht="13.8" x14ac:dyDescent="0.25">
      <c r="A28" s="27" t="s">
        <v>1732</v>
      </c>
      <c r="B28" s="37">
        <v>555</v>
      </c>
      <c r="C28" s="37">
        <v>593</v>
      </c>
      <c r="D28" s="37">
        <v>603</v>
      </c>
      <c r="E28" s="37">
        <v>645</v>
      </c>
      <c r="F28" s="37">
        <v>461</v>
      </c>
      <c r="G28" s="37">
        <v>484</v>
      </c>
      <c r="H28" s="37">
        <v>476</v>
      </c>
      <c r="I28" s="37">
        <v>473</v>
      </c>
      <c r="J28" s="37">
        <v>492</v>
      </c>
    </row>
    <row r="29" spans="1:10" ht="13.8" x14ac:dyDescent="0.25">
      <c r="A29" s="27" t="s">
        <v>1733</v>
      </c>
      <c r="B29" s="37">
        <v>877</v>
      </c>
      <c r="C29" s="37">
        <v>902</v>
      </c>
      <c r="D29" s="37">
        <v>958</v>
      </c>
      <c r="E29" s="37">
        <v>1072</v>
      </c>
      <c r="F29" s="37">
        <v>635</v>
      </c>
      <c r="G29" s="37">
        <v>639</v>
      </c>
      <c r="H29" s="37">
        <v>626</v>
      </c>
      <c r="I29" s="37">
        <v>651</v>
      </c>
      <c r="J29" s="37">
        <v>677</v>
      </c>
    </row>
    <row r="30" spans="1:10" ht="13.8" x14ac:dyDescent="0.25">
      <c r="A30" s="27" t="s">
        <v>521</v>
      </c>
      <c r="B30" s="37">
        <v>304</v>
      </c>
      <c r="C30" s="37">
        <v>305</v>
      </c>
      <c r="D30" s="37">
        <v>303</v>
      </c>
      <c r="E30" s="37">
        <v>300</v>
      </c>
      <c r="F30" s="37">
        <v>298</v>
      </c>
      <c r="G30" s="37">
        <v>300</v>
      </c>
      <c r="H30" s="37">
        <v>303</v>
      </c>
      <c r="I30" s="37">
        <v>306</v>
      </c>
      <c r="J30" s="37">
        <v>294</v>
      </c>
    </row>
    <row r="31" spans="1:10" ht="13.8" x14ac:dyDescent="0.25">
      <c r="A31" s="27" t="s">
        <v>13</v>
      </c>
      <c r="F31">
        <v>296</v>
      </c>
      <c r="G31" s="37">
        <v>356</v>
      </c>
      <c r="H31" s="37">
        <v>478</v>
      </c>
      <c r="I31" s="37">
        <v>373</v>
      </c>
      <c r="J31" s="37">
        <v>460</v>
      </c>
    </row>
    <row r="32" spans="1:10" ht="7.5" customHeight="1" x14ac:dyDescent="0.25">
      <c r="A32" s="27"/>
      <c r="B32" s="37"/>
      <c r="C32" s="37"/>
      <c r="D32" s="37"/>
      <c r="E32" s="37"/>
      <c r="F32" s="37"/>
      <c r="G32" s="37"/>
      <c r="H32" s="37"/>
      <c r="I32" s="37"/>
      <c r="J32" s="37"/>
    </row>
    <row r="33" spans="1:11" ht="13.8" x14ac:dyDescent="0.25">
      <c r="A33" s="33" t="s">
        <v>373</v>
      </c>
      <c r="B33" s="50">
        <v>10359</v>
      </c>
      <c r="C33" s="50">
        <v>10796</v>
      </c>
      <c r="D33" s="50">
        <v>11245</v>
      </c>
      <c r="E33" s="50">
        <v>13893</v>
      </c>
      <c r="F33" s="50">
        <v>6231</v>
      </c>
      <c r="G33" s="50">
        <v>6371</v>
      </c>
      <c r="H33" s="50">
        <v>6546</v>
      </c>
      <c r="I33" s="50">
        <v>6645</v>
      </c>
      <c r="J33" s="50">
        <v>6923</v>
      </c>
    </row>
    <row r="36" spans="1:11" ht="17.399999999999999" x14ac:dyDescent="0.3">
      <c r="A36" s="1437" t="s">
        <v>2446</v>
      </c>
      <c r="B36" s="1437"/>
      <c r="C36" s="1437"/>
      <c r="D36" s="1437"/>
      <c r="E36" s="1437"/>
      <c r="F36" s="1437"/>
      <c r="G36" s="1437"/>
      <c r="H36" s="1437"/>
      <c r="I36" s="1437"/>
      <c r="J36" s="1437"/>
      <c r="K36" s="30"/>
    </row>
    <row r="38" spans="1:11" ht="13.8" x14ac:dyDescent="0.25">
      <c r="A38" s="27"/>
      <c r="B38" s="1462" t="s">
        <v>1734</v>
      </c>
      <c r="C38" s="1462"/>
      <c r="D38" s="1462"/>
      <c r="E38" s="1462"/>
      <c r="F38" s="1462"/>
      <c r="G38" s="1462"/>
      <c r="H38" s="1462"/>
      <c r="I38" s="1462"/>
      <c r="J38" s="1462"/>
    </row>
    <row r="39" spans="1:11" ht="13.8" x14ac:dyDescent="0.25">
      <c r="A39" s="817"/>
      <c r="B39" s="821" t="s">
        <v>1735</v>
      </c>
      <c r="C39" s="822" t="s">
        <v>1736</v>
      </c>
      <c r="D39" s="823" t="s">
        <v>1737</v>
      </c>
      <c r="E39" s="1060" t="s">
        <v>1738</v>
      </c>
      <c r="F39" s="1060" t="s">
        <v>1739</v>
      </c>
      <c r="G39" s="1060" t="s">
        <v>1740</v>
      </c>
      <c r="H39" s="1060" t="s">
        <v>1741</v>
      </c>
      <c r="I39" s="1060" t="s">
        <v>1742</v>
      </c>
      <c r="J39" s="1060" t="s">
        <v>373</v>
      </c>
    </row>
    <row r="40" spans="1:11" ht="3.75" customHeight="1" thickBot="1" x14ac:dyDescent="0.3">
      <c r="A40" s="817"/>
      <c r="B40" s="33"/>
      <c r="C40" s="821"/>
      <c r="D40" s="822"/>
      <c r="E40" s="823"/>
      <c r="F40" s="818"/>
      <c r="G40" s="818"/>
      <c r="H40" s="818"/>
      <c r="I40" s="818"/>
      <c r="J40" s="818"/>
    </row>
    <row r="41" spans="1:11" ht="4.5" customHeight="1" x14ac:dyDescent="0.25">
      <c r="A41" s="824"/>
      <c r="B41" s="825"/>
      <c r="C41" s="826"/>
      <c r="D41" s="827"/>
      <c r="E41" s="828"/>
      <c r="F41" s="820"/>
      <c r="G41" s="820"/>
      <c r="H41" s="820"/>
      <c r="I41" s="820"/>
      <c r="J41" s="820"/>
    </row>
    <row r="42" spans="1:11" ht="13.8" x14ac:dyDescent="0.25">
      <c r="A42" s="27" t="s">
        <v>1393</v>
      </c>
      <c r="B42" s="13">
        <v>573</v>
      </c>
      <c r="C42" s="13">
        <v>128</v>
      </c>
      <c r="D42" s="13">
        <v>103</v>
      </c>
      <c r="E42" s="13">
        <v>37</v>
      </c>
      <c r="F42" s="13">
        <v>7</v>
      </c>
      <c r="G42" s="13">
        <v>2</v>
      </c>
      <c r="H42" s="13" t="s">
        <v>1708</v>
      </c>
      <c r="I42" s="13" t="s">
        <v>1708</v>
      </c>
      <c r="J42" s="13">
        <v>850</v>
      </c>
    </row>
    <row r="43" spans="1:11" ht="13.8" x14ac:dyDescent="0.25">
      <c r="A43" s="27" t="s">
        <v>1728</v>
      </c>
      <c r="B43" s="13">
        <v>9</v>
      </c>
      <c r="C43" s="13">
        <v>2</v>
      </c>
      <c r="D43" s="13" t="s">
        <v>1708</v>
      </c>
      <c r="E43" s="13">
        <v>1</v>
      </c>
      <c r="F43" s="13" t="s">
        <v>1708</v>
      </c>
      <c r="G43" s="13" t="s">
        <v>1708</v>
      </c>
      <c r="H43" s="13" t="s">
        <v>1708</v>
      </c>
      <c r="I43" s="13" t="s">
        <v>1708</v>
      </c>
      <c r="J43" s="13">
        <v>12</v>
      </c>
    </row>
    <row r="44" spans="1:11" ht="13.8" x14ac:dyDescent="0.25">
      <c r="A44" s="27" t="s">
        <v>1276</v>
      </c>
      <c r="B44" s="13">
        <v>4</v>
      </c>
      <c r="C44" s="13" t="s">
        <v>1708</v>
      </c>
      <c r="D44" s="13">
        <v>2</v>
      </c>
      <c r="E44" s="13">
        <v>3</v>
      </c>
      <c r="F44" s="13">
        <v>1</v>
      </c>
      <c r="G44" s="13" t="s">
        <v>1708</v>
      </c>
      <c r="H44" s="13">
        <v>1</v>
      </c>
      <c r="I44" s="13" t="s">
        <v>1708</v>
      </c>
      <c r="J44" s="13">
        <v>11</v>
      </c>
    </row>
    <row r="45" spans="1:11" ht="13.8" x14ac:dyDescent="0.25">
      <c r="A45" s="27" t="s">
        <v>773</v>
      </c>
      <c r="B45" s="13">
        <v>425</v>
      </c>
      <c r="C45" s="13">
        <v>157</v>
      </c>
      <c r="D45" s="13">
        <v>78</v>
      </c>
      <c r="E45" s="13">
        <v>31</v>
      </c>
      <c r="F45" s="13">
        <v>10</v>
      </c>
      <c r="G45" s="13">
        <v>4</v>
      </c>
      <c r="H45" s="13">
        <v>1</v>
      </c>
      <c r="I45" s="13" t="s">
        <v>1708</v>
      </c>
      <c r="J45" s="13">
        <v>706</v>
      </c>
    </row>
    <row r="46" spans="1:11" ht="13.8" x14ac:dyDescent="0.25">
      <c r="A46" s="27" t="s">
        <v>997</v>
      </c>
      <c r="B46" s="13">
        <v>84</v>
      </c>
      <c r="C46" s="13">
        <v>46</v>
      </c>
      <c r="D46" s="13">
        <v>49</v>
      </c>
      <c r="E46" s="13">
        <v>34</v>
      </c>
      <c r="F46" s="13">
        <v>16</v>
      </c>
      <c r="G46" s="13">
        <v>13</v>
      </c>
      <c r="H46" s="13">
        <v>4</v>
      </c>
      <c r="I46" s="13" t="s">
        <v>1708</v>
      </c>
      <c r="J46" s="13">
        <v>246</v>
      </c>
    </row>
    <row r="47" spans="1:11" ht="13.8" x14ac:dyDescent="0.25">
      <c r="A47" s="27" t="s">
        <v>1729</v>
      </c>
      <c r="B47" s="13">
        <v>100</v>
      </c>
      <c r="C47" s="13">
        <v>42</v>
      </c>
      <c r="D47" s="13">
        <v>30</v>
      </c>
      <c r="E47" s="13">
        <v>25</v>
      </c>
      <c r="F47" s="13">
        <v>6</v>
      </c>
      <c r="G47" s="13">
        <v>5</v>
      </c>
      <c r="H47" s="13">
        <v>2</v>
      </c>
      <c r="I47" s="13">
        <v>1</v>
      </c>
      <c r="J47" s="13">
        <v>211</v>
      </c>
    </row>
    <row r="48" spans="1:11" ht="13.8" x14ac:dyDescent="0.25">
      <c r="A48" s="27" t="s">
        <v>1730</v>
      </c>
      <c r="B48" s="13">
        <v>385</v>
      </c>
      <c r="C48" s="13">
        <v>178</v>
      </c>
      <c r="D48" s="13">
        <v>157</v>
      </c>
      <c r="E48" s="13">
        <v>94</v>
      </c>
      <c r="F48" s="13">
        <v>26</v>
      </c>
      <c r="G48" s="13">
        <v>19</v>
      </c>
      <c r="H48" s="13">
        <v>9</v>
      </c>
      <c r="I48" s="13" t="s">
        <v>1708</v>
      </c>
      <c r="J48" s="13">
        <v>868</v>
      </c>
    </row>
    <row r="49" spans="1:10" ht="13.8" x14ac:dyDescent="0.25">
      <c r="A49" s="27" t="s">
        <v>520</v>
      </c>
      <c r="B49" s="13">
        <v>128</v>
      </c>
      <c r="C49" s="13">
        <v>41</v>
      </c>
      <c r="D49" s="13">
        <v>23</v>
      </c>
      <c r="E49" s="13">
        <v>18</v>
      </c>
      <c r="F49" s="13">
        <v>4</v>
      </c>
      <c r="G49" s="13">
        <v>5</v>
      </c>
      <c r="H49" s="13">
        <v>2</v>
      </c>
      <c r="I49" s="13" t="s">
        <v>1708</v>
      </c>
      <c r="J49" s="13">
        <v>221</v>
      </c>
    </row>
    <row r="50" spans="1:10" ht="13.8" x14ac:dyDescent="0.25">
      <c r="A50" s="27" t="s">
        <v>57</v>
      </c>
      <c r="B50" s="13">
        <v>46</v>
      </c>
      <c r="C50" s="13">
        <v>12</v>
      </c>
      <c r="D50" s="13">
        <v>9</v>
      </c>
      <c r="E50" s="13">
        <v>2</v>
      </c>
      <c r="F50" s="13">
        <v>4</v>
      </c>
      <c r="G50" s="13" t="s">
        <v>1708</v>
      </c>
      <c r="H50" s="13" t="s">
        <v>1708</v>
      </c>
      <c r="I50" s="13" t="s">
        <v>1708</v>
      </c>
      <c r="J50" s="13">
        <v>73</v>
      </c>
    </row>
    <row r="51" spans="1:10" ht="13.8" x14ac:dyDescent="0.25">
      <c r="A51" s="27" t="s">
        <v>522</v>
      </c>
      <c r="B51" s="13">
        <v>97</v>
      </c>
      <c r="C51" s="13">
        <v>30</v>
      </c>
      <c r="D51" s="13">
        <v>41</v>
      </c>
      <c r="E51" s="13">
        <v>11</v>
      </c>
      <c r="F51" s="13">
        <v>3</v>
      </c>
      <c r="G51" s="13" t="s">
        <v>1708</v>
      </c>
      <c r="H51" s="13" t="s">
        <v>1708</v>
      </c>
      <c r="I51" s="13" t="s">
        <v>1708</v>
      </c>
      <c r="J51" s="13">
        <v>182</v>
      </c>
    </row>
    <row r="52" spans="1:10" ht="13.8" x14ac:dyDescent="0.25">
      <c r="A52" s="27" t="s">
        <v>892</v>
      </c>
      <c r="B52" s="13">
        <v>236</v>
      </c>
      <c r="C52" s="13">
        <v>36</v>
      </c>
      <c r="D52" s="13">
        <v>14</v>
      </c>
      <c r="E52" s="13">
        <v>7</v>
      </c>
      <c r="F52" s="13">
        <v>3</v>
      </c>
      <c r="G52" s="13" t="s">
        <v>1708</v>
      </c>
      <c r="H52" s="13" t="s">
        <v>1708</v>
      </c>
      <c r="I52" s="13" t="s">
        <v>1708</v>
      </c>
      <c r="J52" s="13">
        <v>296</v>
      </c>
    </row>
    <row r="53" spans="1:10" ht="13.8" x14ac:dyDescent="0.25">
      <c r="A53" s="27" t="s">
        <v>1731</v>
      </c>
      <c r="B53" s="13">
        <v>293</v>
      </c>
      <c r="C53" s="13">
        <v>57</v>
      </c>
      <c r="D53" s="13">
        <v>38</v>
      </c>
      <c r="E53" s="13">
        <v>23</v>
      </c>
      <c r="F53" s="13">
        <v>7</v>
      </c>
      <c r="G53" s="13">
        <v>2</v>
      </c>
      <c r="H53" s="13" t="s">
        <v>1708</v>
      </c>
      <c r="I53" s="13" t="s">
        <v>1708</v>
      </c>
      <c r="J53" s="13">
        <v>420</v>
      </c>
    </row>
    <row r="54" spans="1:10" ht="13.8" x14ac:dyDescent="0.25">
      <c r="A54" s="27" t="s">
        <v>1583</v>
      </c>
      <c r="B54" s="13">
        <v>8</v>
      </c>
      <c r="C54" s="13">
        <v>5</v>
      </c>
      <c r="D54" s="13">
        <v>4</v>
      </c>
      <c r="E54" s="13">
        <v>2</v>
      </c>
      <c r="F54" s="13">
        <v>1</v>
      </c>
      <c r="G54" s="13" t="s">
        <v>1708</v>
      </c>
      <c r="H54" s="13" t="s">
        <v>1708</v>
      </c>
      <c r="I54" s="13">
        <v>1</v>
      </c>
      <c r="J54" s="13">
        <v>21</v>
      </c>
    </row>
    <row r="55" spans="1:10" ht="13.8" x14ac:dyDescent="0.25">
      <c r="A55" s="27" t="s">
        <v>1743</v>
      </c>
      <c r="B55" s="13">
        <v>128</v>
      </c>
      <c r="C55" s="13">
        <v>37</v>
      </c>
      <c r="D55" s="13">
        <v>32</v>
      </c>
      <c r="E55" s="13">
        <v>16</v>
      </c>
      <c r="F55" s="13">
        <v>6</v>
      </c>
      <c r="G55" s="13" t="s">
        <v>1708</v>
      </c>
      <c r="H55" s="13">
        <v>4</v>
      </c>
      <c r="I55" s="13" t="s">
        <v>1708</v>
      </c>
      <c r="J55" s="13">
        <v>223</v>
      </c>
    </row>
    <row r="56" spans="1:10" ht="13.8" x14ac:dyDescent="0.25">
      <c r="A56" s="27" t="s">
        <v>1072</v>
      </c>
      <c r="B56" s="13">
        <v>36</v>
      </c>
      <c r="C56" s="13">
        <v>15</v>
      </c>
      <c r="D56" s="13">
        <v>6</v>
      </c>
      <c r="E56" s="13">
        <v>7</v>
      </c>
      <c r="F56" s="13">
        <v>2</v>
      </c>
      <c r="G56" s="13">
        <v>1</v>
      </c>
      <c r="H56" s="13">
        <v>1</v>
      </c>
      <c r="I56" s="13">
        <v>3</v>
      </c>
      <c r="J56" s="13">
        <v>71</v>
      </c>
    </row>
    <row r="57" spans="1:10" ht="13.8" x14ac:dyDescent="0.25">
      <c r="A57" s="27" t="s">
        <v>400</v>
      </c>
      <c r="B57" s="13">
        <v>206</v>
      </c>
      <c r="C57" s="13">
        <v>83</v>
      </c>
      <c r="D57" s="13">
        <v>81</v>
      </c>
      <c r="E57" s="13">
        <v>41</v>
      </c>
      <c r="F57" s="13">
        <v>11</v>
      </c>
      <c r="G57" s="13">
        <v>10</v>
      </c>
      <c r="H57" s="13">
        <v>5</v>
      </c>
      <c r="I57" s="13">
        <v>1</v>
      </c>
      <c r="J57" s="13">
        <v>438</v>
      </c>
    </row>
    <row r="58" spans="1:10" ht="13.8" x14ac:dyDescent="0.25">
      <c r="A58" s="27" t="s">
        <v>287</v>
      </c>
      <c r="B58" s="13">
        <v>68</v>
      </c>
      <c r="C58" s="13">
        <v>34</v>
      </c>
      <c r="D58" s="13">
        <v>20</v>
      </c>
      <c r="E58" s="13">
        <v>20</v>
      </c>
      <c r="F58" s="13">
        <v>6</v>
      </c>
      <c r="G58" s="13">
        <v>2</v>
      </c>
      <c r="H58" s="13" t="s">
        <v>1708</v>
      </c>
      <c r="I58" s="13">
        <v>1</v>
      </c>
      <c r="J58" s="13">
        <v>151</v>
      </c>
    </row>
    <row r="59" spans="1:10" ht="13.8" x14ac:dyDescent="0.25">
      <c r="A59" s="27" t="s">
        <v>1732</v>
      </c>
      <c r="B59" s="13">
        <v>140</v>
      </c>
      <c r="C59" s="13">
        <v>95</v>
      </c>
      <c r="D59" s="13">
        <v>99</v>
      </c>
      <c r="E59" s="13">
        <v>123</v>
      </c>
      <c r="F59" s="13">
        <v>27</v>
      </c>
      <c r="G59" s="13">
        <v>8</v>
      </c>
      <c r="H59" s="13" t="s">
        <v>1708</v>
      </c>
      <c r="I59" s="13" t="s">
        <v>1708</v>
      </c>
      <c r="J59" s="13">
        <v>492</v>
      </c>
    </row>
    <row r="60" spans="1:10" ht="13.8" x14ac:dyDescent="0.25">
      <c r="A60" s="27" t="s">
        <v>1733</v>
      </c>
      <c r="B60" s="13">
        <v>446</v>
      </c>
      <c r="C60" s="13">
        <v>156</v>
      </c>
      <c r="D60" s="13">
        <v>52</v>
      </c>
      <c r="E60" s="13">
        <v>18</v>
      </c>
      <c r="F60" s="13">
        <v>4</v>
      </c>
      <c r="G60" s="13" t="s">
        <v>1708</v>
      </c>
      <c r="H60" s="13">
        <v>1</v>
      </c>
      <c r="I60" s="13" t="s">
        <v>1708</v>
      </c>
      <c r="J60" s="13">
        <v>677</v>
      </c>
    </row>
    <row r="61" spans="1:10" ht="13.8" x14ac:dyDescent="0.25">
      <c r="A61" s="27" t="s">
        <v>521</v>
      </c>
      <c r="B61" s="13">
        <v>204</v>
      </c>
      <c r="C61" s="13">
        <v>36</v>
      </c>
      <c r="D61" s="13">
        <v>25</v>
      </c>
      <c r="E61" s="13">
        <v>12</v>
      </c>
      <c r="F61" s="13">
        <v>10</v>
      </c>
      <c r="G61" s="13">
        <v>3</v>
      </c>
      <c r="H61" s="13">
        <v>3</v>
      </c>
      <c r="I61" s="13">
        <v>1</v>
      </c>
      <c r="J61" s="13">
        <v>294</v>
      </c>
    </row>
    <row r="62" spans="1:10" ht="13.8" x14ac:dyDescent="0.25">
      <c r="A62" s="27" t="s">
        <v>13</v>
      </c>
      <c r="B62" s="13">
        <v>359</v>
      </c>
      <c r="C62" s="13">
        <v>67</v>
      </c>
      <c r="D62" s="13">
        <v>21</v>
      </c>
      <c r="E62" s="13">
        <v>9</v>
      </c>
      <c r="F62" s="13">
        <v>2</v>
      </c>
      <c r="G62" s="13">
        <v>2</v>
      </c>
      <c r="H62" s="13" t="s">
        <v>1708</v>
      </c>
      <c r="I62" s="13" t="s">
        <v>1708</v>
      </c>
      <c r="J62" s="13">
        <v>460</v>
      </c>
    </row>
    <row r="63" spans="1:10" ht="7.5" customHeight="1" x14ac:dyDescent="0.25">
      <c r="A63" s="27"/>
      <c r="B63" s="13"/>
      <c r="C63" s="13"/>
      <c r="D63" s="13"/>
      <c r="E63" s="13"/>
      <c r="F63" s="13"/>
      <c r="G63" s="13"/>
      <c r="H63" s="13"/>
      <c r="I63" s="13"/>
      <c r="J63" s="13"/>
    </row>
    <row r="64" spans="1:10" ht="13.8" x14ac:dyDescent="0.25">
      <c r="A64" s="33" t="s">
        <v>373</v>
      </c>
      <c r="B64" s="57">
        <v>3975</v>
      </c>
      <c r="C64" s="57">
        <v>1257</v>
      </c>
      <c r="D64" s="57">
        <v>884</v>
      </c>
      <c r="E64" s="57">
        <v>534</v>
      </c>
      <c r="F64" s="57">
        <v>156</v>
      </c>
      <c r="G64" s="57">
        <v>76</v>
      </c>
      <c r="H64" s="57">
        <v>33</v>
      </c>
      <c r="I64" s="57">
        <v>8</v>
      </c>
      <c r="J64" s="57">
        <v>6923</v>
      </c>
    </row>
    <row r="66" spans="1:10" ht="26.25" customHeight="1" x14ac:dyDescent="0.25">
      <c r="A66" s="1459" t="s">
        <v>2447</v>
      </c>
      <c r="B66" s="1459"/>
      <c r="C66" s="1459"/>
      <c r="D66" s="1459"/>
      <c r="E66" s="1459"/>
      <c r="F66" s="1459"/>
      <c r="G66" s="1459"/>
      <c r="H66" s="1459"/>
      <c r="I66" s="1459"/>
      <c r="J66" s="1459"/>
    </row>
    <row r="68" spans="1:10" ht="27.75" customHeight="1" x14ac:dyDescent="0.25">
      <c r="A68" s="1465" t="s">
        <v>1947</v>
      </c>
      <c r="B68" s="1466"/>
      <c r="C68" s="1466"/>
      <c r="D68" s="1466"/>
      <c r="E68" s="1466"/>
      <c r="F68" s="1466"/>
      <c r="G68" s="1466"/>
      <c r="H68" s="1466"/>
      <c r="I68" s="1466"/>
      <c r="J68" s="1466"/>
    </row>
    <row r="70" spans="1:10" ht="12.75" customHeight="1" x14ac:dyDescent="0.25">
      <c r="A70" s="1467" t="s">
        <v>1948</v>
      </c>
      <c r="B70" s="1467"/>
      <c r="C70" s="1467"/>
      <c r="D70" s="1467"/>
      <c r="E70" s="1467"/>
      <c r="F70" s="1467"/>
      <c r="G70" s="1467"/>
      <c r="H70" s="1467"/>
      <c r="I70" s="1467"/>
      <c r="J70" s="1467"/>
    </row>
    <row r="72" spans="1:10" ht="39" customHeight="1" x14ac:dyDescent="0.25">
      <c r="A72" s="1463" t="s">
        <v>1949</v>
      </c>
      <c r="B72" s="1463"/>
      <c r="C72" s="1463"/>
      <c r="D72" s="1463"/>
      <c r="E72" s="1463"/>
      <c r="F72" s="1463"/>
      <c r="G72" s="1463"/>
      <c r="H72" s="1463"/>
      <c r="I72" s="1463"/>
      <c r="J72" s="1463"/>
    </row>
    <row r="74" spans="1:10" x14ac:dyDescent="0.25">
      <c r="A74" s="1464" t="s">
        <v>1950</v>
      </c>
      <c r="B74" s="1464"/>
      <c r="C74" s="1464"/>
      <c r="D74" s="1464"/>
      <c r="E74" s="1464"/>
      <c r="F74" s="1464"/>
      <c r="G74" s="1464"/>
      <c r="H74" s="1464"/>
      <c r="I74" s="1464"/>
      <c r="J74" s="1464"/>
    </row>
  </sheetData>
  <mergeCells count="12">
    <mergeCell ref="A72:J72"/>
    <mergeCell ref="A74:J74"/>
    <mergeCell ref="A66:J66"/>
    <mergeCell ref="A68:J68"/>
    <mergeCell ref="A70:J70"/>
    <mergeCell ref="B38:J38"/>
    <mergeCell ref="A1:J1"/>
    <mergeCell ref="A3:J3"/>
    <mergeCell ref="A4:J4"/>
    <mergeCell ref="A6:J6"/>
    <mergeCell ref="A36:J36"/>
    <mergeCell ref="A5:I5"/>
  </mergeCells>
  <hyperlinks>
    <hyperlink ref="A66:J66" r:id="rId1" display="Source: Statistics Canada. Table 33-10-0105-01 - Canadian Business Counts, with employees, December 2019"/>
  </hyperlinks>
  <printOptions horizontalCentered="1"/>
  <pageMargins left="0.74803149606299202" right="0.74803149606299202" top="0.98425196850393704" bottom="0.98425196850393704" header="0.511811023622047" footer="0.511811023622047"/>
  <pageSetup scale="64" firstPageNumber="27" orientation="portrait" useFirstPageNumber="1" r:id="rId2"/>
  <headerFooter alignWithMargins="0"/>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3"/>
    <pageSetUpPr fitToPage="1"/>
  </sheetPr>
  <dimension ref="A1:H69"/>
  <sheetViews>
    <sheetView zoomScaleNormal="100" workbookViewId="0">
      <selection sqref="A1:G1"/>
    </sheetView>
  </sheetViews>
  <sheetFormatPr defaultRowHeight="13.2" x14ac:dyDescent="0.25"/>
  <cols>
    <col min="1" max="1" width="44.88671875" customWidth="1"/>
  </cols>
  <sheetData>
    <row r="1" spans="1:8" ht="17.399999999999999" x14ac:dyDescent="0.3">
      <c r="A1" s="1436" t="s">
        <v>1186</v>
      </c>
      <c r="B1" s="1436"/>
      <c r="C1" s="1436"/>
      <c r="D1" s="1436"/>
      <c r="E1" s="1436"/>
      <c r="F1" s="1436"/>
      <c r="G1" s="1436"/>
      <c r="H1" s="16"/>
    </row>
    <row r="2" spans="1:8" ht="17.399999999999999" x14ac:dyDescent="0.3">
      <c r="A2" s="28"/>
      <c r="B2" s="28"/>
      <c r="C2" s="28"/>
    </row>
    <row r="3" spans="1:8" ht="17.399999999999999" x14ac:dyDescent="0.3">
      <c r="A3" s="1437" t="s">
        <v>2213</v>
      </c>
      <c r="B3" s="1437"/>
      <c r="C3" s="1437"/>
      <c r="D3" s="1437"/>
      <c r="E3" s="1437"/>
      <c r="F3" s="1437"/>
      <c r="G3" s="1437"/>
      <c r="H3" s="16"/>
    </row>
    <row r="4" spans="1:8" ht="17.399999999999999" x14ac:dyDescent="0.3">
      <c r="A4" s="1437" t="s">
        <v>444</v>
      </c>
      <c r="B4" s="1437"/>
      <c r="C4" s="1437"/>
      <c r="D4" s="1437"/>
      <c r="E4" s="1437"/>
      <c r="F4" s="1437"/>
      <c r="G4" s="1437"/>
      <c r="H4" s="16"/>
    </row>
    <row r="5" spans="1:8" ht="17.399999999999999" x14ac:dyDescent="0.3">
      <c r="A5" s="1437" t="s">
        <v>542</v>
      </c>
      <c r="B5" s="1437"/>
      <c r="C5" s="1437"/>
      <c r="D5" s="1437"/>
      <c r="E5" s="1437"/>
      <c r="F5" s="1437"/>
      <c r="G5" s="1437"/>
      <c r="H5" s="16"/>
    </row>
    <row r="6" spans="1:8" ht="12.75" customHeight="1" x14ac:dyDescent="0.3">
      <c r="A6" s="16"/>
      <c r="B6" s="16"/>
      <c r="C6" s="16"/>
      <c r="D6" s="16"/>
      <c r="E6" s="16"/>
      <c r="F6" s="16"/>
      <c r="G6" s="16"/>
      <c r="H6" s="16"/>
    </row>
    <row r="7" spans="1:8" ht="12.75" customHeight="1" x14ac:dyDescent="0.3">
      <c r="A7" s="16"/>
      <c r="B7" s="16"/>
      <c r="C7" s="16"/>
      <c r="D7" s="16"/>
      <c r="E7" s="16"/>
      <c r="F7" s="16"/>
      <c r="G7" s="16"/>
      <c r="H7" s="16"/>
    </row>
    <row r="8" spans="1:8" s="17" customFormat="1" ht="18" x14ac:dyDescent="0.3">
      <c r="B8" s="1058">
        <v>2012</v>
      </c>
      <c r="C8" s="1058">
        <v>2013</v>
      </c>
      <c r="D8" s="1058">
        <v>2014</v>
      </c>
      <c r="E8" s="1170">
        <v>2015</v>
      </c>
      <c r="F8" s="1170">
        <v>2016</v>
      </c>
      <c r="G8" s="1261" t="s">
        <v>2142</v>
      </c>
    </row>
    <row r="9" spans="1:8" ht="4.5" customHeight="1" thickBot="1" x14ac:dyDescent="0.3">
      <c r="A9" s="25"/>
      <c r="B9" s="19"/>
      <c r="C9" s="19"/>
      <c r="D9" s="19"/>
      <c r="E9" s="19"/>
      <c r="F9" s="19"/>
      <c r="G9" s="19"/>
    </row>
    <row r="10" spans="1:8" ht="4.5" customHeight="1" x14ac:dyDescent="0.25">
      <c r="B10" s="15"/>
      <c r="C10" s="15"/>
      <c r="D10" s="15"/>
      <c r="E10" s="15"/>
      <c r="F10" s="15"/>
      <c r="G10" s="15"/>
    </row>
    <row r="11" spans="1:8" s="27" customFormat="1" ht="13.8" x14ac:dyDescent="0.25">
      <c r="A11" s="27" t="s">
        <v>842</v>
      </c>
      <c r="B11" s="37">
        <v>67346</v>
      </c>
      <c r="C11" s="37">
        <v>63348</v>
      </c>
      <c r="D11" s="37">
        <v>68358</v>
      </c>
      <c r="E11" s="37">
        <v>68441</v>
      </c>
      <c r="F11" s="37">
        <v>68278</v>
      </c>
      <c r="G11" s="37">
        <v>73455</v>
      </c>
    </row>
    <row r="12" spans="1:8" s="43" customFormat="1" ht="11.4" x14ac:dyDescent="0.2">
      <c r="A12" s="43" t="s">
        <v>80</v>
      </c>
      <c r="B12" s="145">
        <v>9.8000000000000007</v>
      </c>
      <c r="C12" s="145">
        <v>-5.9365069937338477</v>
      </c>
      <c r="D12" s="145">
        <v>7.9086948285660208</v>
      </c>
      <c r="E12" s="145">
        <v>0.12141958512537077</v>
      </c>
      <c r="F12" s="145">
        <v>-0.23816133604126488</v>
      </c>
      <c r="G12" s="145">
        <v>7.5822373238817686</v>
      </c>
    </row>
    <row r="13" spans="1:8" s="53" customFormat="1" ht="12.75" customHeight="1" x14ac:dyDescent="0.25">
      <c r="B13" s="37"/>
      <c r="C13" s="37"/>
      <c r="D13" s="37"/>
      <c r="E13" s="37"/>
      <c r="F13" s="37"/>
      <c r="G13" s="37"/>
    </row>
    <row r="14" spans="1:8" s="27" customFormat="1" ht="13.8" x14ac:dyDescent="0.25">
      <c r="A14" s="27" t="s">
        <v>843</v>
      </c>
      <c r="B14" s="37">
        <v>50946</v>
      </c>
      <c r="C14" s="37">
        <v>47449</v>
      </c>
      <c r="D14" s="37">
        <v>51638</v>
      </c>
      <c r="E14" s="37">
        <v>50994</v>
      </c>
      <c r="F14" s="37">
        <v>50638</v>
      </c>
      <c r="G14" s="37">
        <v>54983</v>
      </c>
    </row>
    <row r="15" spans="1:8" s="43" customFormat="1" ht="11.4" x14ac:dyDescent="0.2">
      <c r="A15" s="43" t="s">
        <v>80</v>
      </c>
      <c r="B15" s="145">
        <v>10.9</v>
      </c>
      <c r="C15" s="145">
        <v>-6.8641306481372455</v>
      </c>
      <c r="D15" s="145">
        <v>8.8284263103542759</v>
      </c>
      <c r="E15" s="145">
        <v>-1.2471435764359606</v>
      </c>
      <c r="F15" s="145">
        <v>-0.69812134760952604</v>
      </c>
      <c r="G15" s="145">
        <v>8.5805126584778115</v>
      </c>
    </row>
    <row r="16" spans="1:8" s="53" customFormat="1" ht="12.75" customHeight="1" x14ac:dyDescent="0.25">
      <c r="B16" s="37"/>
      <c r="C16" s="37"/>
      <c r="D16" s="37"/>
      <c r="E16" s="37"/>
      <c r="F16" s="37"/>
      <c r="G16" s="37"/>
    </row>
    <row r="17" spans="1:7" s="52" customFormat="1" x14ac:dyDescent="0.25">
      <c r="A17" s="52" t="s">
        <v>844</v>
      </c>
      <c r="B17" s="223">
        <v>7290</v>
      </c>
      <c r="C17" s="223">
        <v>6978</v>
      </c>
      <c r="D17" s="223">
        <v>7388</v>
      </c>
      <c r="E17" s="223">
        <v>7546</v>
      </c>
      <c r="F17" s="223">
        <v>7702</v>
      </c>
      <c r="G17" s="223">
        <v>8250</v>
      </c>
    </row>
    <row r="18" spans="1:7" s="52" customFormat="1" x14ac:dyDescent="0.25">
      <c r="A18" s="52" t="s">
        <v>845</v>
      </c>
      <c r="B18" s="223">
        <v>12542</v>
      </c>
      <c r="C18" s="223">
        <v>11722</v>
      </c>
      <c r="D18" s="223">
        <v>13128</v>
      </c>
      <c r="E18" s="223">
        <v>13071</v>
      </c>
      <c r="F18" s="223">
        <v>12787</v>
      </c>
      <c r="G18" s="223">
        <v>13846</v>
      </c>
    </row>
    <row r="19" spans="1:7" s="52" customFormat="1" x14ac:dyDescent="0.25">
      <c r="A19" s="52" t="s">
        <v>846</v>
      </c>
      <c r="B19" s="223">
        <v>4125</v>
      </c>
      <c r="C19" s="223">
        <v>3973</v>
      </c>
      <c r="D19" s="223">
        <v>4190</v>
      </c>
      <c r="E19" s="223">
        <v>4390</v>
      </c>
      <c r="F19" s="223">
        <v>4550</v>
      </c>
      <c r="G19" s="223">
        <v>4894</v>
      </c>
    </row>
    <row r="20" spans="1:7" s="52" customFormat="1" x14ac:dyDescent="0.25">
      <c r="A20" s="52" t="s">
        <v>847</v>
      </c>
      <c r="B20" s="223">
        <v>1623</v>
      </c>
      <c r="C20" s="223">
        <v>1557</v>
      </c>
      <c r="D20" s="223">
        <v>1532</v>
      </c>
      <c r="E20" s="223">
        <v>1926</v>
      </c>
      <c r="F20" s="223">
        <v>1490</v>
      </c>
      <c r="G20" s="223">
        <v>2221</v>
      </c>
    </row>
    <row r="21" spans="1:7" s="52" customFormat="1" x14ac:dyDescent="0.25">
      <c r="A21" s="52" t="s">
        <v>1951</v>
      </c>
      <c r="B21" s="223">
        <v>3193</v>
      </c>
      <c r="C21" s="223">
        <v>2752</v>
      </c>
      <c r="D21" s="223">
        <v>2814</v>
      </c>
      <c r="E21" s="223">
        <v>2579</v>
      </c>
      <c r="F21" s="223">
        <v>2640</v>
      </c>
      <c r="G21" s="223">
        <v>2787</v>
      </c>
    </row>
    <row r="22" spans="1:7" s="52" customFormat="1" x14ac:dyDescent="0.25">
      <c r="A22" s="52" t="s">
        <v>848</v>
      </c>
      <c r="B22" s="223">
        <v>11652</v>
      </c>
      <c r="C22" s="223">
        <v>10067</v>
      </c>
      <c r="D22" s="223">
        <v>11951</v>
      </c>
      <c r="E22" s="223">
        <v>11362</v>
      </c>
      <c r="F22" s="223">
        <v>10771</v>
      </c>
      <c r="G22" s="223">
        <v>12612</v>
      </c>
    </row>
    <row r="23" spans="1:7" s="52" customFormat="1" x14ac:dyDescent="0.25">
      <c r="A23" s="52" t="s">
        <v>1000</v>
      </c>
      <c r="B23" s="223">
        <v>2351</v>
      </c>
      <c r="C23" s="223">
        <v>2563</v>
      </c>
      <c r="D23" s="223">
        <v>2505</v>
      </c>
      <c r="E23" s="223">
        <v>2273</v>
      </c>
      <c r="F23" s="223">
        <v>2458</v>
      </c>
      <c r="G23" s="223">
        <v>3004</v>
      </c>
    </row>
    <row r="24" spans="1:7" s="52" customFormat="1" x14ac:dyDescent="0.25">
      <c r="A24" s="52" t="s">
        <v>1001</v>
      </c>
      <c r="B24" s="223">
        <v>959</v>
      </c>
      <c r="C24" s="223">
        <v>1003</v>
      </c>
      <c r="D24" s="223">
        <v>1159</v>
      </c>
      <c r="E24" s="223">
        <v>935</v>
      </c>
      <c r="F24" s="223">
        <v>918</v>
      </c>
      <c r="G24" s="223">
        <v>927</v>
      </c>
    </row>
    <row r="25" spans="1:7" s="52" customFormat="1" x14ac:dyDescent="0.25">
      <c r="A25" s="52" t="s">
        <v>1002</v>
      </c>
      <c r="B25" s="223">
        <v>4037</v>
      </c>
      <c r="C25" s="223">
        <v>2905</v>
      </c>
      <c r="D25" s="223">
        <v>3224</v>
      </c>
      <c r="E25" s="223">
        <v>3116</v>
      </c>
      <c r="F25" s="223">
        <v>3860</v>
      </c>
      <c r="G25" s="223">
        <v>2948</v>
      </c>
    </row>
    <row r="26" spans="1:7" s="52" customFormat="1" x14ac:dyDescent="0.25">
      <c r="A26" s="52" t="s">
        <v>1003</v>
      </c>
      <c r="B26" s="223">
        <v>266</v>
      </c>
      <c r="C26" s="223">
        <v>254</v>
      </c>
      <c r="D26" s="223">
        <v>235</v>
      </c>
      <c r="E26" s="223">
        <v>157</v>
      </c>
      <c r="F26" s="223">
        <v>171</v>
      </c>
      <c r="G26" s="223">
        <v>883</v>
      </c>
    </row>
    <row r="27" spans="1:7" s="52" customFormat="1" x14ac:dyDescent="0.25">
      <c r="A27" s="52" t="s">
        <v>1004</v>
      </c>
      <c r="B27" s="223">
        <v>797</v>
      </c>
      <c r="C27" s="223">
        <v>991</v>
      </c>
      <c r="D27" s="223">
        <v>1268</v>
      </c>
      <c r="E27" s="223">
        <v>1195</v>
      </c>
      <c r="F27" s="223">
        <v>733</v>
      </c>
      <c r="G27" s="223">
        <v>136</v>
      </c>
    </row>
    <row r="28" spans="1:7" s="52" customFormat="1" x14ac:dyDescent="0.25">
      <c r="A28" s="52" t="s">
        <v>1005</v>
      </c>
      <c r="B28" s="223">
        <v>984</v>
      </c>
      <c r="C28" s="223">
        <v>1435</v>
      </c>
      <c r="D28" s="223">
        <v>775</v>
      </c>
      <c r="E28" s="223">
        <v>1154</v>
      </c>
      <c r="F28" s="223">
        <v>1200</v>
      </c>
      <c r="G28" s="223">
        <v>1126</v>
      </c>
    </row>
    <row r="29" spans="1:7" s="52" customFormat="1" x14ac:dyDescent="0.25">
      <c r="A29" s="52" t="s">
        <v>1006</v>
      </c>
      <c r="B29" s="223">
        <v>192</v>
      </c>
      <c r="C29" s="223">
        <v>183</v>
      </c>
      <c r="D29" s="223">
        <v>284</v>
      </c>
      <c r="E29" s="223">
        <v>122</v>
      </c>
      <c r="F29" s="223">
        <v>142</v>
      </c>
      <c r="G29" s="223">
        <v>109</v>
      </c>
    </row>
    <row r="30" spans="1:7" s="52" customFormat="1" x14ac:dyDescent="0.25">
      <c r="A30" s="52" t="s">
        <v>183</v>
      </c>
      <c r="B30" s="223">
        <v>936</v>
      </c>
      <c r="C30" s="223">
        <v>1069</v>
      </c>
      <c r="D30" s="223">
        <v>1185</v>
      </c>
      <c r="E30" s="223">
        <v>1168</v>
      </c>
      <c r="F30" s="223">
        <v>1215</v>
      </c>
      <c r="G30" s="223">
        <v>1239</v>
      </c>
    </row>
    <row r="31" spans="1:7" s="27" customFormat="1" ht="12.75" customHeight="1" x14ac:dyDescent="0.25">
      <c r="B31" s="37"/>
      <c r="C31" s="37"/>
      <c r="D31" s="37"/>
      <c r="E31" s="37"/>
      <c r="F31" s="37"/>
      <c r="G31" s="37"/>
    </row>
    <row r="32" spans="1:7" s="27" customFormat="1" ht="13.8" x14ac:dyDescent="0.25">
      <c r="A32" s="27" t="s">
        <v>1952</v>
      </c>
      <c r="B32" s="37">
        <v>10715</v>
      </c>
      <c r="C32" s="37">
        <v>10239</v>
      </c>
      <c r="D32" s="37">
        <v>10867</v>
      </c>
      <c r="E32" s="37">
        <v>10932</v>
      </c>
      <c r="F32" s="37">
        <v>11589</v>
      </c>
      <c r="G32" s="37">
        <v>12003</v>
      </c>
    </row>
    <row r="33" spans="1:8" s="27" customFormat="1" ht="13.8" x14ac:dyDescent="0.25">
      <c r="A33" s="27" t="s">
        <v>184</v>
      </c>
      <c r="B33" s="37">
        <v>3887</v>
      </c>
      <c r="C33" s="37">
        <v>4123</v>
      </c>
      <c r="D33" s="37">
        <v>4354</v>
      </c>
      <c r="E33" s="37">
        <v>4769</v>
      </c>
      <c r="F33" s="37">
        <v>4457</v>
      </c>
      <c r="G33" s="37">
        <v>4728</v>
      </c>
    </row>
    <row r="34" spans="1:8" s="43" customFormat="1" ht="13.8" x14ac:dyDescent="0.25">
      <c r="A34" s="27" t="s">
        <v>71</v>
      </c>
      <c r="B34" s="37">
        <v>1798</v>
      </c>
      <c r="C34" s="37">
        <v>1537</v>
      </c>
      <c r="D34" s="37">
        <v>1499</v>
      </c>
      <c r="E34" s="37">
        <v>1747</v>
      </c>
      <c r="F34" s="37">
        <v>1594</v>
      </c>
      <c r="G34" s="37">
        <v>1741</v>
      </c>
    </row>
    <row r="35" spans="1:8" s="27" customFormat="1" ht="12.75" customHeight="1" x14ac:dyDescent="0.25"/>
    <row r="36" spans="1:8" s="27" customFormat="1" ht="13.8" x14ac:dyDescent="0.25">
      <c r="A36" s="27" t="s">
        <v>1344</v>
      </c>
    </row>
    <row r="37" spans="1:8" s="27" customFormat="1" ht="12.75" customHeight="1" x14ac:dyDescent="0.25"/>
    <row r="38" spans="1:8" ht="12.75" customHeight="1" x14ac:dyDescent="0.25">
      <c r="A38" s="27"/>
      <c r="B38" s="27"/>
      <c r="C38" s="27"/>
    </row>
    <row r="39" spans="1:8" ht="17.399999999999999" x14ac:dyDescent="0.3">
      <c r="A39" s="341"/>
      <c r="B39" s="341"/>
      <c r="C39" s="341"/>
      <c r="D39" s="341"/>
      <c r="E39" s="341"/>
      <c r="F39" s="341"/>
      <c r="G39" s="341"/>
      <c r="H39" s="16"/>
    </row>
    <row r="40" spans="1:8" ht="17.399999999999999" x14ac:dyDescent="0.3">
      <c r="A40" s="341"/>
      <c r="B40" s="341"/>
      <c r="C40" s="341"/>
      <c r="D40" s="341"/>
      <c r="E40" s="341"/>
      <c r="F40" s="341"/>
      <c r="G40" s="341"/>
      <c r="H40" s="16"/>
    </row>
    <row r="41" spans="1:8" ht="17.399999999999999" x14ac:dyDescent="0.3">
      <c r="A41" s="341"/>
      <c r="B41" s="341"/>
      <c r="C41" s="341"/>
      <c r="D41" s="341"/>
      <c r="E41" s="341"/>
      <c r="F41" s="341"/>
      <c r="G41" s="341"/>
      <c r="H41" s="16"/>
    </row>
    <row r="42" spans="1:8" ht="12.75" customHeight="1" x14ac:dyDescent="0.3">
      <c r="A42" s="341"/>
      <c r="B42" s="341"/>
      <c r="C42" s="341"/>
      <c r="D42" s="341"/>
      <c r="E42" s="341"/>
      <c r="F42" s="341"/>
      <c r="G42" s="341"/>
      <c r="H42" s="16"/>
    </row>
    <row r="43" spans="1:8" ht="12.75" customHeight="1" x14ac:dyDescent="0.3">
      <c r="A43" s="341"/>
      <c r="B43" s="341"/>
      <c r="C43" s="341"/>
      <c r="D43" s="341"/>
      <c r="E43" s="341"/>
      <c r="F43" s="341"/>
      <c r="G43" s="341"/>
      <c r="H43" s="16"/>
    </row>
    <row r="44" spans="1:8" s="17" customFormat="1" ht="15.75" customHeight="1" x14ac:dyDescent="0.3">
      <c r="A44" s="341"/>
      <c r="B44" s="341"/>
      <c r="C44" s="341"/>
      <c r="D44" s="341"/>
      <c r="E44" s="341"/>
      <c r="F44" s="341"/>
      <c r="G44" s="341"/>
      <c r="H44" s="38"/>
    </row>
    <row r="45" spans="1:8" ht="4.5" customHeight="1" x14ac:dyDescent="0.3">
      <c r="A45" s="341"/>
      <c r="B45" s="341"/>
      <c r="C45" s="341"/>
      <c r="D45" s="341"/>
      <c r="E45" s="341"/>
      <c r="F45" s="341"/>
      <c r="G45" s="341"/>
      <c r="H45" s="70"/>
    </row>
    <row r="46" spans="1:8" ht="4.5" customHeight="1" x14ac:dyDescent="0.3">
      <c r="A46" s="341"/>
      <c r="B46" s="341"/>
      <c r="C46" s="341"/>
      <c r="D46" s="341"/>
      <c r="E46" s="341"/>
      <c r="F46" s="341"/>
      <c r="G46" s="341"/>
      <c r="H46" s="15"/>
    </row>
    <row r="47" spans="1:8" s="27" customFormat="1" ht="14.25" customHeight="1" x14ac:dyDescent="0.3">
      <c r="A47" s="341"/>
      <c r="B47" s="341"/>
      <c r="C47" s="341"/>
      <c r="D47" s="341"/>
      <c r="E47" s="341"/>
      <c r="F47" s="341"/>
      <c r="G47" s="341"/>
      <c r="H47" s="68"/>
    </row>
    <row r="48" spans="1:8" s="27" customFormat="1" ht="12.75" customHeight="1" x14ac:dyDescent="0.3">
      <c r="A48" s="341"/>
      <c r="B48" s="341"/>
      <c r="C48" s="341"/>
      <c r="D48" s="341"/>
      <c r="E48" s="341"/>
      <c r="F48" s="341"/>
      <c r="G48" s="341"/>
      <c r="H48" s="68"/>
    </row>
    <row r="49" spans="1:8" s="27" customFormat="1" ht="14.25" customHeight="1" x14ac:dyDescent="0.3">
      <c r="A49" s="341"/>
      <c r="B49" s="341"/>
      <c r="C49" s="341"/>
      <c r="D49" s="341"/>
      <c r="E49" s="341"/>
      <c r="F49" s="341"/>
      <c r="G49" s="341"/>
      <c r="H49" s="121"/>
    </row>
    <row r="50" spans="1:8" s="27" customFormat="1" ht="12.75" customHeight="1" x14ac:dyDescent="0.3">
      <c r="A50" s="341"/>
      <c r="B50" s="341"/>
      <c r="C50" s="341"/>
      <c r="D50" s="341"/>
      <c r="E50" s="341"/>
      <c r="F50" s="341"/>
      <c r="G50" s="341"/>
      <c r="H50" s="68"/>
    </row>
    <row r="51" spans="1:8" s="52" customFormat="1" ht="12.75" customHeight="1" x14ac:dyDescent="0.3">
      <c r="A51" s="341"/>
      <c r="B51" s="341"/>
      <c r="C51" s="341"/>
      <c r="D51" s="341"/>
      <c r="E51" s="341"/>
      <c r="F51" s="341"/>
      <c r="G51" s="341"/>
      <c r="H51" s="236"/>
    </row>
    <row r="52" spans="1:8" s="52" customFormat="1" ht="12.75" customHeight="1" x14ac:dyDescent="0.3">
      <c r="A52" s="341"/>
      <c r="B52" s="341"/>
      <c r="C52" s="341"/>
      <c r="D52" s="341"/>
      <c r="E52" s="341"/>
      <c r="F52" s="341"/>
      <c r="G52" s="341"/>
      <c r="H52" s="236"/>
    </row>
    <row r="53" spans="1:8" s="52" customFormat="1" ht="12.75" customHeight="1" x14ac:dyDescent="0.3">
      <c r="A53" s="341"/>
      <c r="B53" s="341"/>
      <c r="C53" s="341"/>
      <c r="D53" s="341"/>
      <c r="E53" s="341"/>
      <c r="F53" s="341"/>
      <c r="G53" s="341"/>
      <c r="H53" s="236"/>
    </row>
    <row r="54" spans="1:8" s="52" customFormat="1" ht="12.75" customHeight="1" x14ac:dyDescent="0.3">
      <c r="A54" s="341"/>
      <c r="B54" s="341"/>
      <c r="C54" s="341"/>
      <c r="D54" s="341"/>
      <c r="E54" s="341"/>
      <c r="F54" s="341"/>
      <c r="G54" s="341"/>
      <c r="H54" s="236"/>
    </row>
    <row r="55" spans="1:8" s="52" customFormat="1" ht="12.75" customHeight="1" x14ac:dyDescent="0.3">
      <c r="A55" s="341"/>
      <c r="B55" s="341"/>
      <c r="C55" s="341"/>
      <c r="D55" s="341"/>
      <c r="E55" s="341"/>
      <c r="F55" s="341"/>
      <c r="G55" s="341"/>
      <c r="H55" s="236"/>
    </row>
    <row r="56" spans="1:8" s="52" customFormat="1" ht="12.75" customHeight="1" x14ac:dyDescent="0.3">
      <c r="A56" s="341"/>
      <c r="B56" s="341"/>
      <c r="C56" s="341"/>
      <c r="D56" s="341"/>
      <c r="E56" s="341"/>
      <c r="F56" s="341"/>
      <c r="G56" s="341"/>
      <c r="H56" s="236"/>
    </row>
    <row r="57" spans="1:8" s="52" customFormat="1" ht="12.75" customHeight="1" x14ac:dyDescent="0.3">
      <c r="A57" s="341"/>
      <c r="B57" s="341"/>
      <c r="C57" s="341"/>
      <c r="D57" s="341"/>
      <c r="E57" s="341"/>
      <c r="F57" s="341"/>
      <c r="G57" s="341"/>
      <c r="H57" s="236"/>
    </row>
    <row r="58" spans="1:8" s="52" customFormat="1" ht="12.75" customHeight="1" x14ac:dyDescent="0.3">
      <c r="A58" s="341"/>
      <c r="B58" s="341"/>
      <c r="C58" s="341"/>
      <c r="D58" s="341"/>
      <c r="E58" s="341"/>
      <c r="F58" s="341"/>
      <c r="G58" s="341"/>
      <c r="H58" s="236"/>
    </row>
    <row r="59" spans="1:8" s="52" customFormat="1" ht="12.75" customHeight="1" x14ac:dyDescent="0.3">
      <c r="A59" s="341"/>
      <c r="B59" s="341"/>
      <c r="C59" s="341"/>
      <c r="D59" s="341"/>
      <c r="E59" s="341"/>
      <c r="F59" s="341"/>
      <c r="G59" s="341"/>
      <c r="H59" s="236"/>
    </row>
    <row r="60" spans="1:8" s="52" customFormat="1" ht="12.75" customHeight="1" x14ac:dyDescent="0.3">
      <c r="A60" s="341"/>
      <c r="B60" s="341"/>
      <c r="C60" s="341"/>
      <c r="D60" s="341"/>
      <c r="E60" s="341"/>
      <c r="F60" s="341"/>
      <c r="G60" s="341"/>
      <c r="H60" s="237"/>
    </row>
    <row r="61" spans="1:8" s="52" customFormat="1" ht="12.75" customHeight="1" x14ac:dyDescent="0.3">
      <c r="A61" s="341"/>
      <c r="B61" s="341"/>
      <c r="C61" s="341"/>
      <c r="D61" s="341"/>
      <c r="E61" s="341"/>
      <c r="F61" s="341"/>
      <c r="G61" s="341"/>
      <c r="H61" s="236"/>
    </row>
    <row r="62" spans="1:8" s="52" customFormat="1" ht="12.75" customHeight="1" x14ac:dyDescent="0.3">
      <c r="A62" s="341"/>
      <c r="B62" s="341"/>
      <c r="C62" s="341"/>
      <c r="D62" s="341"/>
      <c r="E62" s="341"/>
      <c r="F62" s="341"/>
      <c r="G62" s="341"/>
      <c r="H62" s="236"/>
    </row>
    <row r="63" spans="1:8" s="52" customFormat="1" ht="12.75" customHeight="1" x14ac:dyDescent="0.3">
      <c r="A63" s="341"/>
      <c r="B63" s="341"/>
      <c r="C63" s="341"/>
      <c r="D63" s="341"/>
      <c r="E63" s="341"/>
      <c r="F63" s="341"/>
      <c r="G63" s="341"/>
      <c r="H63" s="236"/>
    </row>
    <row r="64" spans="1:8" s="52" customFormat="1" ht="12.75" customHeight="1" x14ac:dyDescent="0.3">
      <c r="A64" s="341"/>
      <c r="B64" s="341"/>
      <c r="C64" s="341"/>
      <c r="D64" s="341"/>
      <c r="E64" s="341"/>
      <c r="F64" s="341"/>
      <c r="G64" s="341"/>
      <c r="H64" s="236"/>
    </row>
    <row r="65" spans="1:8" s="52" customFormat="1" ht="12.75" customHeight="1" x14ac:dyDescent="0.3">
      <c r="A65" s="341"/>
      <c r="B65" s="341"/>
      <c r="C65" s="341"/>
      <c r="D65" s="341"/>
      <c r="E65" s="341"/>
      <c r="F65" s="341"/>
      <c r="G65" s="341"/>
      <c r="H65" s="236"/>
    </row>
    <row r="66" spans="1:8" s="52" customFormat="1" ht="15" customHeight="1" x14ac:dyDescent="0.25">
      <c r="A66" s="1469"/>
      <c r="B66" s="1469"/>
      <c r="C66" s="1469"/>
      <c r="D66" s="1469"/>
      <c r="E66" s="1469"/>
      <c r="F66" s="1469"/>
      <c r="G66" s="1469"/>
      <c r="H66" s="236"/>
    </row>
    <row r="67" spans="1:8" s="27" customFormat="1" ht="26.25" customHeight="1" x14ac:dyDescent="0.25">
      <c r="A67" s="1468" t="s">
        <v>2214</v>
      </c>
      <c r="B67" s="1468"/>
      <c r="C67" s="1468"/>
      <c r="D67" s="1468"/>
      <c r="E67" s="1468"/>
      <c r="F67" s="1468"/>
      <c r="G67" s="1468"/>
      <c r="H67" s="68"/>
    </row>
    <row r="68" spans="1:8" s="27" customFormat="1" ht="14.25" customHeight="1" x14ac:dyDescent="0.3">
      <c r="B68" s="341"/>
      <c r="C68" s="341"/>
      <c r="D68" s="341"/>
      <c r="E68" s="341"/>
      <c r="F68" s="341"/>
      <c r="G68" s="341"/>
      <c r="H68" s="68"/>
    </row>
    <row r="69" spans="1:8" s="43" customFormat="1" ht="14.25" customHeight="1" x14ac:dyDescent="0.3">
      <c r="A69" s="341"/>
      <c r="B69" s="341"/>
      <c r="C69" s="341"/>
      <c r="D69" s="341"/>
      <c r="E69" s="341"/>
      <c r="F69" s="341"/>
      <c r="G69" s="341"/>
      <c r="H69" s="68"/>
    </row>
  </sheetData>
  <customSheetViews>
    <customSheetView guid="{F67F5823-51D5-4D47-B100-5B47C1E6BCB9}" showPageBreaks="1" fitToPage="1" printArea="1" topLeftCell="A23">
      <selection activeCell="C25" sqref="C25"/>
      <pageMargins left="0.75" right="0.75" top="1" bottom="1" header="0.5" footer="0.5"/>
      <printOptions horizontalCentered="1"/>
      <pageSetup scale="73" firstPageNumber="33" orientation="portrait" verticalDpi="300" r:id="rId1"/>
      <headerFooter alignWithMargins="0">
        <oddFooter>&amp;C&amp;P</oddFooter>
      </headerFooter>
    </customSheetView>
    <customSheetView guid="{9014CDA8-C3FC-41E6-A045-DAEFC55B82B1}" showPageBreaks="1" fitToPage="1" printArea="1">
      <selection activeCell="E45" sqref="E45"/>
      <pageMargins left="0.75" right="0.75" top="1" bottom="1" header="0.5" footer="0.5"/>
      <printOptions horizontalCentered="1"/>
      <pageSetup scale="73" firstPageNumber="33" orientation="portrait" verticalDpi="300" r:id="rId2"/>
      <headerFooter alignWithMargins="0">
        <oddFooter>&amp;C&amp;P</oddFooter>
      </headerFooter>
    </customSheetView>
  </customSheetViews>
  <mergeCells count="6">
    <mergeCell ref="A67:G67"/>
    <mergeCell ref="A66:G66"/>
    <mergeCell ref="A1:G1"/>
    <mergeCell ref="A3:G3"/>
    <mergeCell ref="A5:G5"/>
    <mergeCell ref="A4:G4"/>
  </mergeCells>
  <phoneticPr fontId="0" type="noConversion"/>
  <hyperlinks>
    <hyperlink ref="A67:G67" r:id="rId3" display="Source: Statistics Canada. Table 11-10-0222-01 Household spending, Canada, regions and provinces"/>
  </hyperlinks>
  <printOptions horizontalCentered="1"/>
  <pageMargins left="0.74803149606299202" right="0.74803149606299202" top="0.98425196850393704" bottom="0.98425196850393704" header="0.511811023622047" footer="0.511811023622047"/>
  <pageSetup scale="77" firstPageNumber="27" orientation="portrait" useFirstPageNumber="1" r:id="rId4"/>
  <headerFooter alignWithMargins="0"/>
  <drawing r:id="rId5"/>
  <legacyDrawingHF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3"/>
    <pageSetUpPr fitToPage="1"/>
  </sheetPr>
  <dimension ref="A1:K90"/>
  <sheetViews>
    <sheetView zoomScaleNormal="100" workbookViewId="0">
      <selection sqref="A1:H1"/>
    </sheetView>
  </sheetViews>
  <sheetFormatPr defaultRowHeight="13.2" x14ac:dyDescent="0.25"/>
  <cols>
    <col min="1" max="1" width="9.33203125" style="1" bestFit="1" customWidth="1"/>
    <col min="2" max="2" width="15" customWidth="1"/>
    <col min="3" max="3" width="17.5546875" customWidth="1"/>
    <col min="4" max="4" width="15.44140625" customWidth="1"/>
    <col min="5" max="5" width="16.109375" customWidth="1"/>
    <col min="6" max="6" width="14.88671875" customWidth="1"/>
    <col min="7" max="7" width="16.44140625" customWidth="1"/>
    <col min="8" max="8" width="17.33203125" customWidth="1"/>
    <col min="9" max="9" width="17.88671875" customWidth="1"/>
  </cols>
  <sheetData>
    <row r="1" spans="1:9" ht="17.399999999999999" x14ac:dyDescent="0.3">
      <c r="A1" s="1436" t="s">
        <v>1285</v>
      </c>
      <c r="B1" s="1436"/>
      <c r="C1" s="1436"/>
      <c r="D1" s="1436"/>
      <c r="E1" s="1436"/>
      <c r="F1" s="1436"/>
      <c r="G1" s="1436"/>
      <c r="H1" s="1436"/>
      <c r="I1" s="551"/>
    </row>
    <row r="2" spans="1:9" ht="17.399999999999999" x14ac:dyDescent="0.3">
      <c r="A2" s="16"/>
      <c r="B2" s="49"/>
      <c r="C2" s="31"/>
      <c r="D2" s="31"/>
      <c r="E2" s="31"/>
      <c r="F2" s="31"/>
      <c r="G2" s="31"/>
      <c r="H2" s="31"/>
      <c r="I2" s="31"/>
    </row>
    <row r="3" spans="1:9" ht="17.399999999999999" x14ac:dyDescent="0.3">
      <c r="A3" s="1437" t="s">
        <v>2448</v>
      </c>
      <c r="B3" s="1437"/>
      <c r="C3" s="1437"/>
      <c r="D3" s="1437"/>
      <c r="E3" s="1437"/>
      <c r="F3" s="1437"/>
      <c r="G3" s="1437"/>
      <c r="H3" s="1437"/>
      <c r="I3" s="30"/>
    </row>
    <row r="4" spans="1:9" ht="17.399999999999999" x14ac:dyDescent="0.3">
      <c r="A4" s="1437" t="s">
        <v>444</v>
      </c>
      <c r="B4" s="1437"/>
      <c r="C4" s="1437"/>
      <c r="D4" s="1437"/>
      <c r="E4" s="1437"/>
      <c r="F4" s="1437"/>
      <c r="G4" s="1437"/>
      <c r="H4" s="1437"/>
      <c r="I4" s="30"/>
    </row>
    <row r="5" spans="1:9" ht="18" customHeight="1" x14ac:dyDescent="0.3">
      <c r="A5" s="1437" t="s">
        <v>542</v>
      </c>
      <c r="B5" s="1437"/>
      <c r="C5" s="1437"/>
      <c r="D5" s="1437"/>
      <c r="E5" s="1437"/>
      <c r="F5" s="1437"/>
      <c r="G5" s="1437"/>
      <c r="H5" s="1437"/>
      <c r="I5" s="30"/>
    </row>
    <row r="7" spans="1:9" s="34" customFormat="1" ht="13.8" x14ac:dyDescent="0.25"/>
    <row r="8" spans="1:9" s="34" customFormat="1" ht="13.8" x14ac:dyDescent="0.25">
      <c r="B8" s="34" t="s">
        <v>173</v>
      </c>
      <c r="C8" s="111" t="s">
        <v>948</v>
      </c>
      <c r="D8" s="111"/>
      <c r="E8" s="111"/>
      <c r="F8" s="34" t="s">
        <v>949</v>
      </c>
    </row>
    <row r="9" spans="1:9" s="34" customFormat="1" ht="13.8" x14ac:dyDescent="0.25">
      <c r="A9" s="34" t="s">
        <v>622</v>
      </c>
      <c r="B9" s="34" t="s">
        <v>950</v>
      </c>
      <c r="C9" s="111" t="s">
        <v>947</v>
      </c>
      <c r="D9" s="111" t="s">
        <v>773</v>
      </c>
      <c r="E9" s="111" t="s">
        <v>997</v>
      </c>
      <c r="F9" s="34" t="s">
        <v>947</v>
      </c>
      <c r="G9" s="34" t="s">
        <v>1309</v>
      </c>
      <c r="H9" s="34" t="s">
        <v>1310</v>
      </c>
    </row>
    <row r="10" spans="1:9" ht="4.5" customHeight="1" thickBot="1" x14ac:dyDescent="0.3">
      <c r="A10" s="89"/>
      <c r="B10" s="18"/>
      <c r="C10" s="19"/>
      <c r="D10" s="19"/>
      <c r="E10" s="19"/>
      <c r="F10" s="19"/>
      <c r="G10" s="19"/>
      <c r="H10" s="19"/>
    </row>
    <row r="11" spans="1:9" ht="4.5" customHeight="1" x14ac:dyDescent="0.25">
      <c r="B11" s="2"/>
      <c r="C11" s="15"/>
      <c r="E11" s="15"/>
      <c r="F11" s="15"/>
      <c r="G11" s="70"/>
      <c r="H11" s="70"/>
    </row>
    <row r="12" spans="1:9" s="27" customFormat="1" ht="13.8" x14ac:dyDescent="0.25">
      <c r="A12" s="1061">
        <v>2014</v>
      </c>
      <c r="B12" s="1073">
        <v>773.62</v>
      </c>
      <c r="C12" s="1073">
        <v>834.58</v>
      </c>
      <c r="D12" s="1073">
        <v>844.2</v>
      </c>
      <c r="E12" s="1073">
        <v>790.48</v>
      </c>
      <c r="F12" s="1073">
        <v>763.93</v>
      </c>
      <c r="G12" s="1073">
        <v>603.16999999999996</v>
      </c>
      <c r="H12" s="1073">
        <v>1112.21</v>
      </c>
    </row>
    <row r="13" spans="1:9" s="27" customFormat="1" ht="14.25" customHeight="1" x14ac:dyDescent="0.25">
      <c r="A13" s="1061" t="s">
        <v>2449</v>
      </c>
      <c r="B13" s="1073">
        <v>800.02</v>
      </c>
      <c r="C13" s="1073">
        <v>895.14</v>
      </c>
      <c r="D13" s="1073">
        <v>863.41</v>
      </c>
      <c r="E13" s="1073">
        <v>870.39</v>
      </c>
      <c r="F13" s="1073">
        <v>784.41</v>
      </c>
      <c r="G13" s="1073">
        <v>640.22</v>
      </c>
      <c r="H13" s="1073">
        <v>1130.75</v>
      </c>
    </row>
    <row r="14" spans="1:9" s="27" customFormat="1" ht="14.25" customHeight="1" x14ac:dyDescent="0.25">
      <c r="A14" s="1356" t="s">
        <v>2450</v>
      </c>
      <c r="B14" s="1073">
        <v>817.67</v>
      </c>
      <c r="C14" s="1073">
        <v>953.83</v>
      </c>
      <c r="D14" s="1073">
        <v>871.15</v>
      </c>
      <c r="E14" s="1073">
        <v>966.23</v>
      </c>
      <c r="F14" s="1073">
        <v>794.99</v>
      </c>
      <c r="G14" s="1073">
        <v>644.67999999999995</v>
      </c>
      <c r="H14" s="1073">
        <v>1127.27</v>
      </c>
    </row>
    <row r="15" spans="1:9" s="125" customFormat="1" ht="14.25" customHeight="1" x14ac:dyDescent="0.25">
      <c r="A15" s="1356" t="s">
        <v>2451</v>
      </c>
      <c r="B15" s="1073">
        <v>820.95</v>
      </c>
      <c r="C15" s="1073">
        <v>946.43</v>
      </c>
      <c r="D15" s="1073">
        <v>915.68</v>
      </c>
      <c r="E15" s="1073">
        <v>914.81</v>
      </c>
      <c r="F15" s="1073">
        <v>799.53</v>
      </c>
      <c r="G15" s="1073">
        <v>635.27</v>
      </c>
      <c r="H15" s="1073">
        <v>1151.9100000000001</v>
      </c>
    </row>
    <row r="16" spans="1:9" s="125" customFormat="1" ht="16.2" x14ac:dyDescent="0.25">
      <c r="A16" s="1356" t="s">
        <v>2452</v>
      </c>
      <c r="B16" s="1213">
        <v>841.2</v>
      </c>
      <c r="C16" s="1213">
        <v>953.77</v>
      </c>
      <c r="D16" s="1213">
        <v>927.88</v>
      </c>
      <c r="E16" s="1213">
        <v>925.31</v>
      </c>
      <c r="F16" s="1213">
        <v>821.6</v>
      </c>
      <c r="G16" s="1213">
        <v>665.46</v>
      </c>
      <c r="H16" s="1213">
        <v>1174.55</v>
      </c>
    </row>
    <row r="17" spans="1:9" s="125" customFormat="1" ht="16.2" x14ac:dyDescent="0.25">
      <c r="A17" s="1356" t="s">
        <v>2453</v>
      </c>
      <c r="B17" s="1300">
        <v>866.91</v>
      </c>
      <c r="C17" s="1300">
        <v>987.13</v>
      </c>
      <c r="D17" s="1300">
        <v>935.88</v>
      </c>
      <c r="E17" s="1300">
        <v>987.18</v>
      </c>
      <c r="F17" s="1300">
        <v>845.98</v>
      </c>
      <c r="G17" s="1300">
        <v>684.37</v>
      </c>
      <c r="H17" s="1300">
        <v>1191.8900000000001</v>
      </c>
    </row>
    <row r="18" spans="1:9" s="125" customFormat="1" ht="13.8" x14ac:dyDescent="0.25">
      <c r="A18" s="954"/>
      <c r="B18" s="955"/>
      <c r="C18" s="955"/>
      <c r="D18" s="955"/>
      <c r="E18" s="955"/>
      <c r="F18" s="955"/>
      <c r="G18" s="955"/>
      <c r="H18" s="955"/>
    </row>
    <row r="19" spans="1:9" s="125" customFormat="1" ht="13.8" x14ac:dyDescent="0.25">
      <c r="A19" s="10" t="s">
        <v>2454</v>
      </c>
      <c r="B19" s="955"/>
      <c r="C19" s="955"/>
      <c r="D19" s="955"/>
      <c r="E19" s="955"/>
      <c r="F19" s="955"/>
      <c r="G19" s="955"/>
      <c r="H19" s="955"/>
    </row>
    <row r="20" spans="1:9" s="125" customFormat="1" ht="13.8" x14ac:dyDescent="0.25">
      <c r="A20" s="953"/>
      <c r="B20" s="691"/>
      <c r="C20" s="691"/>
      <c r="D20" s="691"/>
      <c r="E20" s="691"/>
      <c r="F20" s="691"/>
      <c r="G20" s="691"/>
      <c r="H20" s="691"/>
    </row>
    <row r="21" spans="1:9" s="27" customFormat="1" ht="15" customHeight="1" x14ac:dyDescent="0.25">
      <c r="A21" s="1457" t="s">
        <v>2266</v>
      </c>
      <c r="B21" s="1457"/>
      <c r="C21" s="1457"/>
      <c r="D21" s="1457"/>
      <c r="E21" s="1457"/>
      <c r="F21" s="1457"/>
      <c r="G21" s="1457"/>
      <c r="H21" s="1457"/>
    </row>
    <row r="22" spans="1:9" s="27" customFormat="1" ht="14.25" customHeight="1" x14ac:dyDescent="0.25">
      <c r="A22" s="958"/>
      <c r="B22" s="958"/>
      <c r="C22" s="958"/>
      <c r="D22" s="958"/>
      <c r="E22" s="958"/>
      <c r="F22" s="958"/>
      <c r="G22" s="958"/>
      <c r="H22" s="958"/>
    </row>
    <row r="23" spans="1:9" s="28" customFormat="1" ht="17.399999999999999" x14ac:dyDescent="0.3">
      <c r="A23" s="1436" t="s">
        <v>1286</v>
      </c>
      <c r="B23" s="1436"/>
      <c r="C23" s="1436"/>
      <c r="D23" s="1436"/>
      <c r="E23" s="1436"/>
      <c r="F23" s="1436"/>
      <c r="G23" s="1436"/>
      <c r="H23" s="1436"/>
      <c r="I23" s="551"/>
    </row>
    <row r="24" spans="1:9" s="28" customFormat="1" ht="17.399999999999999" x14ac:dyDescent="0.3">
      <c r="A24" s="49"/>
    </row>
    <row r="25" spans="1:9" s="28" customFormat="1" ht="17.399999999999999" x14ac:dyDescent="0.3">
      <c r="A25" s="1437" t="s">
        <v>2455</v>
      </c>
      <c r="B25" s="1437"/>
      <c r="C25" s="1437"/>
      <c r="D25" s="1437"/>
      <c r="E25" s="1437"/>
      <c r="F25" s="1437"/>
      <c r="G25" s="1437"/>
      <c r="H25" s="1437"/>
      <c r="I25" s="30"/>
    </row>
    <row r="26" spans="1:9" s="28" customFormat="1" ht="17.399999999999999" x14ac:dyDescent="0.3">
      <c r="A26" s="1437" t="s">
        <v>444</v>
      </c>
      <c r="B26" s="1437"/>
      <c r="C26" s="1437"/>
      <c r="D26" s="1437"/>
      <c r="E26" s="1437"/>
      <c r="F26" s="1437"/>
      <c r="G26" s="1437"/>
      <c r="H26" s="1437"/>
      <c r="I26" s="30"/>
    </row>
    <row r="27" spans="1:9" s="28" customFormat="1" ht="17.399999999999999" x14ac:dyDescent="0.3">
      <c r="A27" s="1437" t="s">
        <v>863</v>
      </c>
      <c r="B27" s="1437"/>
      <c r="C27" s="1437"/>
      <c r="D27" s="1437"/>
      <c r="E27" s="1437"/>
      <c r="F27" s="1437"/>
      <c r="G27" s="1437"/>
      <c r="H27" s="1437"/>
      <c r="I27" s="30"/>
    </row>
    <row r="30" spans="1:9" s="17" customFormat="1" ht="16.5" customHeight="1" x14ac:dyDescent="0.3">
      <c r="D30" s="1355">
        <v>2015</v>
      </c>
      <c r="E30" s="1355" t="s">
        <v>2145</v>
      </c>
      <c r="F30" s="1355" t="s">
        <v>2267</v>
      </c>
      <c r="G30" s="1355" t="s">
        <v>2434</v>
      </c>
      <c r="H30" s="1295" t="s">
        <v>2456</v>
      </c>
      <c r="I30" s="48"/>
    </row>
    <row r="31" spans="1:9" s="17" customFormat="1" ht="4.5" customHeight="1" thickBot="1" x14ac:dyDescent="0.35">
      <c r="A31" s="23"/>
      <c r="B31" s="23"/>
      <c r="C31" s="23"/>
      <c r="D31" s="1059"/>
      <c r="E31" s="1059"/>
      <c r="F31" s="950"/>
      <c r="G31" s="1172"/>
      <c r="H31" s="1296"/>
      <c r="I31" s="48"/>
    </row>
    <row r="32" spans="1:9" ht="4.5" customHeight="1" x14ac:dyDescent="0.25">
      <c r="I32" s="48"/>
    </row>
    <row r="33" spans="1:11" s="33" customFormat="1" ht="13.8" x14ac:dyDescent="0.25">
      <c r="A33" s="188" t="s">
        <v>369</v>
      </c>
      <c r="D33" s="90">
        <v>543766</v>
      </c>
      <c r="E33" s="90">
        <v>576544</v>
      </c>
      <c r="F33" s="90">
        <v>613352</v>
      </c>
      <c r="G33" s="90">
        <v>648535</v>
      </c>
      <c r="H33" s="90">
        <v>671927</v>
      </c>
      <c r="I33" s="48"/>
    </row>
    <row r="34" spans="1:11" s="161" customFormat="1" ht="13.8" x14ac:dyDescent="0.25">
      <c r="A34" s="626" t="s">
        <v>1442</v>
      </c>
      <c r="D34" s="1062">
        <v>244852</v>
      </c>
      <c r="E34" s="1062">
        <v>247993</v>
      </c>
      <c r="F34" s="952">
        <v>260876</v>
      </c>
      <c r="G34" s="1175">
        <v>280639</v>
      </c>
      <c r="H34" s="1299">
        <v>284841</v>
      </c>
      <c r="I34" s="48"/>
      <c r="J34" s="169"/>
    </row>
    <row r="35" spans="1:11" s="161" customFormat="1" ht="13.8" x14ac:dyDescent="0.25">
      <c r="A35" s="626" t="s">
        <v>298</v>
      </c>
      <c r="D35" s="1062">
        <v>159651</v>
      </c>
      <c r="E35" s="1062">
        <v>178394</v>
      </c>
      <c r="F35" s="952">
        <v>198902</v>
      </c>
      <c r="G35" s="1175">
        <v>210543</v>
      </c>
      <c r="H35" s="1299">
        <v>221040</v>
      </c>
      <c r="I35" s="48"/>
      <c r="J35" s="169"/>
    </row>
    <row r="36" spans="1:11" s="161" customFormat="1" ht="13.8" x14ac:dyDescent="0.25">
      <c r="A36" s="739" t="s">
        <v>66</v>
      </c>
      <c r="D36" s="1062">
        <v>139263</v>
      </c>
      <c r="E36" s="1062">
        <v>150157</v>
      </c>
      <c r="F36" s="1357">
        <v>153574</v>
      </c>
      <c r="G36" s="1357">
        <v>157353</v>
      </c>
      <c r="H36" s="1357">
        <v>166046</v>
      </c>
      <c r="I36" s="48"/>
      <c r="J36" s="169"/>
    </row>
    <row r="37" spans="1:11" s="161" customFormat="1" ht="13.8" x14ac:dyDescent="0.25">
      <c r="A37" s="309"/>
      <c r="D37" s="1062"/>
      <c r="E37" s="1062"/>
      <c r="F37" s="952"/>
      <c r="G37" s="1175"/>
      <c r="H37" s="1299"/>
      <c r="I37" s="48"/>
      <c r="J37" s="169"/>
    </row>
    <row r="38" spans="1:11" s="33" customFormat="1" ht="13.8" x14ac:dyDescent="0.25">
      <c r="A38" s="188" t="s">
        <v>1347</v>
      </c>
      <c r="D38" s="90">
        <v>2112359</v>
      </c>
      <c r="E38" s="90">
        <v>2156885</v>
      </c>
      <c r="F38" s="90">
        <v>2288913</v>
      </c>
      <c r="G38" s="90">
        <v>2376725</v>
      </c>
      <c r="H38" s="90">
        <v>2490476</v>
      </c>
      <c r="I38" s="48"/>
      <c r="J38" s="169"/>
    </row>
    <row r="39" spans="1:11" s="161" customFormat="1" ht="13.8" x14ac:dyDescent="0.25">
      <c r="A39" s="309" t="s">
        <v>300</v>
      </c>
      <c r="D39" s="1062">
        <v>303402</v>
      </c>
      <c r="E39" s="1062">
        <v>310967</v>
      </c>
      <c r="F39" s="952">
        <v>334072</v>
      </c>
      <c r="G39" s="1175">
        <v>341240</v>
      </c>
      <c r="H39" s="1299">
        <v>346592</v>
      </c>
      <c r="I39" s="48"/>
      <c r="J39" s="169"/>
    </row>
    <row r="40" spans="1:11" s="161" customFormat="1" ht="13.8" x14ac:dyDescent="0.25">
      <c r="A40" s="309" t="s">
        <v>583</v>
      </c>
      <c r="D40" s="1062">
        <v>77066</v>
      </c>
      <c r="E40" s="1062">
        <v>90493</v>
      </c>
      <c r="F40" s="952">
        <v>94425</v>
      </c>
      <c r="G40" s="1175">
        <v>97499</v>
      </c>
      <c r="H40" s="1299">
        <v>105054</v>
      </c>
      <c r="I40" s="48"/>
      <c r="J40" s="169"/>
    </row>
    <row r="41" spans="1:11" s="161" customFormat="1" ht="13.8" x14ac:dyDescent="0.25">
      <c r="A41" s="309" t="s">
        <v>891</v>
      </c>
      <c r="D41" s="1062">
        <v>40945</v>
      </c>
      <c r="E41" s="1062">
        <v>33886</v>
      </c>
      <c r="F41" s="952">
        <v>26629</v>
      </c>
      <c r="G41" s="1175">
        <v>24279</v>
      </c>
      <c r="H41" s="1299">
        <v>25561</v>
      </c>
      <c r="I41" s="48"/>
      <c r="J41" s="169"/>
    </row>
    <row r="42" spans="1:11" s="161" customFormat="1" ht="13.8" x14ac:dyDescent="0.25">
      <c r="A42" s="309" t="s">
        <v>1415</v>
      </c>
      <c r="D42" s="1062">
        <v>171094</v>
      </c>
      <c r="E42" s="1062">
        <v>173918</v>
      </c>
      <c r="F42" s="952">
        <v>186314</v>
      </c>
      <c r="G42" s="1175">
        <v>187613</v>
      </c>
      <c r="H42" s="1299">
        <v>180764</v>
      </c>
      <c r="I42" s="48"/>
      <c r="J42" s="169"/>
    </row>
    <row r="43" spans="1:11" s="161" customFormat="1" ht="13.8" x14ac:dyDescent="0.25">
      <c r="A43" s="309" t="s">
        <v>765</v>
      </c>
      <c r="D43" s="1062">
        <v>415083</v>
      </c>
      <c r="E43" s="1062">
        <v>416088</v>
      </c>
      <c r="F43" s="952">
        <v>450022</v>
      </c>
      <c r="G43" s="1175">
        <v>483006</v>
      </c>
      <c r="H43" s="1299">
        <v>535035</v>
      </c>
      <c r="I43" s="48"/>
      <c r="J43" s="169"/>
      <c r="K43" s="426"/>
    </row>
    <row r="44" spans="1:11" s="161" customFormat="1" ht="13.8" x14ac:dyDescent="0.25">
      <c r="A44" s="309" t="s">
        <v>900</v>
      </c>
      <c r="D44" s="1062">
        <v>272678</v>
      </c>
      <c r="E44" s="1062">
        <v>281775</v>
      </c>
      <c r="F44" s="952">
        <v>289837</v>
      </c>
      <c r="G44" s="1175">
        <v>292905</v>
      </c>
      <c r="H44" s="1299">
        <v>285978</v>
      </c>
      <c r="I44" s="48"/>
      <c r="J44" s="169"/>
    </row>
    <row r="45" spans="1:11" s="161" customFormat="1" ht="13.8" x14ac:dyDescent="0.25">
      <c r="A45" s="164" t="s">
        <v>302</v>
      </c>
      <c r="D45" s="1062">
        <v>430573</v>
      </c>
      <c r="E45" s="1062">
        <v>447198</v>
      </c>
      <c r="F45" s="952">
        <v>461473</v>
      </c>
      <c r="G45" s="1175">
        <v>486342</v>
      </c>
      <c r="H45" s="1299">
        <v>527069</v>
      </c>
      <c r="I45" s="48"/>
      <c r="J45" s="169"/>
      <c r="K45" s="426"/>
    </row>
    <row r="46" spans="1:11" s="161" customFormat="1" ht="13.8" x14ac:dyDescent="0.25">
      <c r="A46" s="164" t="s">
        <v>1129</v>
      </c>
      <c r="D46" s="1062"/>
      <c r="E46" s="1062"/>
      <c r="F46" s="952"/>
      <c r="G46" s="1175"/>
      <c r="H46" s="1299"/>
      <c r="I46" s="48"/>
      <c r="J46" s="169"/>
    </row>
    <row r="47" spans="1:11" s="52" customFormat="1" ht="13.8" x14ac:dyDescent="0.25">
      <c r="A47" s="310" t="s">
        <v>474</v>
      </c>
      <c r="D47" s="109">
        <v>239991</v>
      </c>
      <c r="E47" s="109">
        <v>238710</v>
      </c>
      <c r="F47" s="109">
        <v>278012</v>
      </c>
      <c r="G47" s="109">
        <v>292671</v>
      </c>
      <c r="H47" s="109">
        <v>303527</v>
      </c>
      <c r="I47" s="48"/>
      <c r="J47" s="169"/>
      <c r="K47" s="426"/>
    </row>
    <row r="48" spans="1:11" s="52" customFormat="1" ht="13.8" x14ac:dyDescent="0.25">
      <c r="A48" s="310" t="s">
        <v>1130</v>
      </c>
      <c r="D48" s="109">
        <v>129987</v>
      </c>
      <c r="E48" s="109">
        <v>131686</v>
      </c>
      <c r="F48" s="109">
        <v>135406</v>
      </c>
      <c r="G48" s="109">
        <v>137623</v>
      </c>
      <c r="H48" s="109">
        <v>144648</v>
      </c>
      <c r="I48" s="48"/>
      <c r="J48" s="169"/>
    </row>
    <row r="49" spans="1:10" s="52" customFormat="1" ht="13.8" x14ac:dyDescent="0.25">
      <c r="A49" s="310" t="s">
        <v>466</v>
      </c>
      <c r="D49" s="109">
        <v>31540</v>
      </c>
      <c r="E49" s="109">
        <v>32164</v>
      </c>
      <c r="F49" s="109">
        <v>32723</v>
      </c>
      <c r="G49" s="109">
        <v>33547</v>
      </c>
      <c r="H49" s="109">
        <v>36248</v>
      </c>
      <c r="I49" s="48"/>
      <c r="J49" s="169"/>
    </row>
    <row r="50" spans="1:10" s="52" customFormat="1" ht="4.5" customHeight="1" thickBot="1" x14ac:dyDescent="0.3">
      <c r="A50" s="310"/>
      <c r="D50" s="502"/>
      <c r="E50" s="502"/>
      <c r="F50" s="502"/>
      <c r="G50" s="502"/>
      <c r="H50" s="502"/>
      <c r="I50" s="48"/>
    </row>
    <row r="51" spans="1:10" s="52" customFormat="1" ht="4.5" customHeight="1" x14ac:dyDescent="0.25">
      <c r="A51" s="310"/>
      <c r="D51" s="109"/>
      <c r="E51" s="109"/>
      <c r="F51" s="109"/>
      <c r="G51" s="109"/>
      <c r="H51" s="109"/>
      <c r="I51" s="48"/>
    </row>
    <row r="52" spans="1:10" s="161" customFormat="1" ht="13.8" x14ac:dyDescent="0.25">
      <c r="A52" s="164" t="s">
        <v>901</v>
      </c>
      <c r="D52" s="1062">
        <v>2656125</v>
      </c>
      <c r="E52" s="1062">
        <v>2733429</v>
      </c>
      <c r="F52" s="1062">
        <v>2902265</v>
      </c>
      <c r="G52" s="1175">
        <v>3025260</v>
      </c>
      <c r="H52" s="1299">
        <v>3162403</v>
      </c>
      <c r="I52" s="48"/>
    </row>
    <row r="53" spans="1:10" s="161" customFormat="1" ht="13.8" x14ac:dyDescent="0.25">
      <c r="A53" s="956" t="s">
        <v>1874</v>
      </c>
      <c r="D53" s="1062">
        <v>430471</v>
      </c>
      <c r="E53" s="1062">
        <v>434622</v>
      </c>
      <c r="F53" s="952">
        <v>439891</v>
      </c>
      <c r="G53" s="1175">
        <v>459523</v>
      </c>
      <c r="H53" s="1299">
        <v>479000</v>
      </c>
      <c r="I53" s="48"/>
    </row>
    <row r="54" spans="1:10" s="161" customFormat="1" ht="4.5" customHeight="1" thickBot="1" x14ac:dyDescent="0.3">
      <c r="A54" s="164"/>
      <c r="D54" s="503"/>
      <c r="E54" s="503"/>
      <c r="F54" s="503"/>
      <c r="G54" s="503"/>
      <c r="H54" s="503"/>
      <c r="I54" s="48"/>
    </row>
    <row r="55" spans="1:10" s="161" customFormat="1" ht="4.5" customHeight="1" x14ac:dyDescent="0.25">
      <c r="A55" s="164"/>
      <c r="D55" s="1062"/>
      <c r="E55" s="1062"/>
      <c r="F55" s="952"/>
      <c r="G55" s="1175"/>
      <c r="H55" s="1299"/>
      <c r="I55" s="169"/>
    </row>
    <row r="56" spans="1:10" s="33" customFormat="1" ht="13.8" x14ac:dyDescent="0.25">
      <c r="A56" s="62" t="s">
        <v>902</v>
      </c>
      <c r="D56" s="90">
        <v>3086596</v>
      </c>
      <c r="E56" s="90">
        <v>3168051</v>
      </c>
      <c r="F56" s="90">
        <v>3342156</v>
      </c>
      <c r="G56" s="90">
        <v>3484783</v>
      </c>
      <c r="H56" s="90">
        <v>3641403</v>
      </c>
      <c r="I56" s="50"/>
    </row>
    <row r="57" spans="1:10" s="33" customFormat="1" ht="13.8" x14ac:dyDescent="0.25">
      <c r="A57" s="218" t="s">
        <v>1400</v>
      </c>
      <c r="D57" s="400">
        <v>1.7349278615828467</v>
      </c>
      <c r="E57" s="400">
        <v>2.6389913030406387</v>
      </c>
      <c r="F57" s="400">
        <v>5.4956501647227318</v>
      </c>
      <c r="G57" s="400">
        <v>4.2675147419809267</v>
      </c>
      <c r="H57" s="400">
        <v>4.4943974990695246</v>
      </c>
    </row>
    <row r="59" spans="1:10" ht="13.8" x14ac:dyDescent="0.25">
      <c r="A59" s="164" t="s">
        <v>960</v>
      </c>
      <c r="D59" s="48"/>
      <c r="H59" s="294"/>
      <c r="I59" s="120"/>
    </row>
    <row r="60" spans="1:10" ht="13.8" x14ac:dyDescent="0.25">
      <c r="A60" s="164" t="s">
        <v>412</v>
      </c>
    </row>
    <row r="61" spans="1:10" ht="13.8" x14ac:dyDescent="0.25">
      <c r="A61" s="1470" t="s">
        <v>2268</v>
      </c>
      <c r="B61" s="1470"/>
      <c r="C61" s="1470"/>
      <c r="D61" s="1470"/>
      <c r="E61" s="1470"/>
      <c r="F61" s="1470"/>
      <c r="G61" s="1470"/>
      <c r="H61" s="1470"/>
    </row>
    <row r="64" spans="1:10" s="27" customFormat="1" ht="17.399999999999999" x14ac:dyDescent="0.3">
      <c r="A64" s="1436" t="s">
        <v>1288</v>
      </c>
      <c r="B64" s="1436"/>
      <c r="C64" s="1436"/>
      <c r="D64" s="1436"/>
      <c r="E64" s="1436"/>
      <c r="F64" s="1436"/>
      <c r="G64" s="1436"/>
      <c r="H64" s="1436"/>
      <c r="I64" s="1436"/>
    </row>
    <row r="65" spans="1:9" ht="18" customHeight="1" x14ac:dyDescent="0.3">
      <c r="A65" s="16"/>
      <c r="B65" s="28"/>
    </row>
    <row r="66" spans="1:9" ht="17.399999999999999" x14ac:dyDescent="0.3">
      <c r="A66" s="1437" t="s">
        <v>2457</v>
      </c>
      <c r="B66" s="1437"/>
      <c r="C66" s="1437"/>
      <c r="D66" s="1437"/>
      <c r="E66" s="1437"/>
      <c r="F66" s="1437"/>
      <c r="G66" s="1437"/>
      <c r="H66" s="1437"/>
      <c r="I66" s="1437"/>
    </row>
    <row r="67" spans="1:9" ht="17.399999999999999" x14ac:dyDescent="0.3">
      <c r="A67" s="1437" t="s">
        <v>1540</v>
      </c>
      <c r="B67" s="1437"/>
      <c r="C67" s="1437"/>
      <c r="D67" s="1437"/>
      <c r="E67" s="1437"/>
      <c r="F67" s="1437"/>
      <c r="G67" s="1437"/>
      <c r="H67" s="1437"/>
      <c r="I67" s="1437"/>
    </row>
    <row r="68" spans="1:9" ht="18.75" customHeight="1" x14ac:dyDescent="0.3">
      <c r="A68" s="1437" t="s">
        <v>444</v>
      </c>
      <c r="B68" s="1437"/>
      <c r="C68" s="1437"/>
      <c r="D68" s="1437"/>
      <c r="E68" s="1437"/>
      <c r="F68" s="1437"/>
      <c r="G68" s="1437"/>
      <c r="H68" s="1437"/>
      <c r="I68" s="1437"/>
    </row>
    <row r="69" spans="1:9" ht="13.8" x14ac:dyDescent="0.25">
      <c r="A69" s="34"/>
      <c r="B69" s="34"/>
      <c r="C69" s="188"/>
      <c r="D69" s="188"/>
      <c r="E69" s="188"/>
      <c r="F69" s="188"/>
      <c r="G69" s="34"/>
      <c r="H69" s="34"/>
      <c r="I69" s="34"/>
    </row>
    <row r="70" spans="1:9" ht="13.8" x14ac:dyDescent="0.25">
      <c r="A70" s="34"/>
      <c r="B70" s="188"/>
      <c r="C70" s="188"/>
      <c r="D70" s="188"/>
      <c r="E70" s="188"/>
      <c r="F70" s="188"/>
      <c r="G70" s="34"/>
      <c r="H70" s="34"/>
      <c r="I70" s="34"/>
    </row>
    <row r="71" spans="1:9" ht="13.8" x14ac:dyDescent="0.25">
      <c r="A71" s="34"/>
      <c r="B71" s="684" t="s">
        <v>373</v>
      </c>
      <c r="C71" s="34"/>
      <c r="D71" s="34"/>
      <c r="E71" s="34"/>
      <c r="F71" s="34"/>
      <c r="G71" s="34"/>
      <c r="H71" s="34"/>
      <c r="I71" s="34"/>
    </row>
    <row r="72" spans="1:9" ht="13.8" x14ac:dyDescent="0.25">
      <c r="A72" s="34" t="s">
        <v>622</v>
      </c>
      <c r="B72" s="684" t="s">
        <v>19</v>
      </c>
      <c r="C72" s="684" t="s">
        <v>945</v>
      </c>
      <c r="D72" s="684" t="s">
        <v>60</v>
      </c>
      <c r="E72" s="684" t="s">
        <v>1536</v>
      </c>
      <c r="F72" s="684" t="s">
        <v>1537</v>
      </c>
      <c r="G72" s="684" t="s">
        <v>946</v>
      </c>
      <c r="H72" s="684" t="s">
        <v>1538</v>
      </c>
      <c r="I72" s="684" t="s">
        <v>1539</v>
      </c>
    </row>
    <row r="73" spans="1:9" ht="4.5" customHeight="1" thickBot="1" x14ac:dyDescent="0.35">
      <c r="A73" s="23"/>
      <c r="B73" s="73"/>
      <c r="C73" s="73"/>
      <c r="D73" s="73"/>
      <c r="E73" s="73"/>
      <c r="F73" s="73"/>
      <c r="G73" s="73"/>
      <c r="H73" s="73"/>
      <c r="I73" s="73"/>
    </row>
    <row r="74" spans="1:9" ht="4.5" customHeight="1" x14ac:dyDescent="0.3">
      <c r="A74" s="17"/>
      <c r="B74" s="38"/>
      <c r="C74" s="38"/>
      <c r="D74" s="38"/>
      <c r="E74" s="38"/>
      <c r="F74" s="38"/>
      <c r="G74" s="38"/>
      <c r="H74" s="38"/>
      <c r="I74" s="38"/>
    </row>
    <row r="75" spans="1:9" s="128" customFormat="1" ht="14.25" customHeight="1" x14ac:dyDescent="0.25">
      <c r="A75" s="811">
        <v>2014</v>
      </c>
      <c r="B75" s="90">
        <v>10087</v>
      </c>
      <c r="C75" s="812">
        <v>7161.666666666667</v>
      </c>
      <c r="D75" s="812">
        <v>833.33333333333337</v>
      </c>
      <c r="E75" s="812">
        <v>295.83333333333331</v>
      </c>
      <c r="F75" s="812">
        <v>654.16666666666663</v>
      </c>
      <c r="G75" s="812">
        <v>1138.3333333333333</v>
      </c>
      <c r="H75" s="812">
        <v>0.83333333333333337</v>
      </c>
      <c r="I75" s="812">
        <v>409.16666666666669</v>
      </c>
    </row>
    <row r="76" spans="1:9" s="128" customFormat="1" ht="13.8" x14ac:dyDescent="0.25">
      <c r="A76" s="852">
        <v>2015</v>
      </c>
      <c r="B76" s="90">
        <v>10371</v>
      </c>
      <c r="C76" s="853">
        <v>7390</v>
      </c>
      <c r="D76" s="853">
        <v>914.16666666666663</v>
      </c>
      <c r="E76" s="853">
        <v>268.33333333333331</v>
      </c>
      <c r="F76" s="853">
        <v>639.16666666666663</v>
      </c>
      <c r="G76" s="853">
        <v>1138.3333333333333</v>
      </c>
      <c r="H76" s="853">
        <v>20</v>
      </c>
      <c r="I76" s="853">
        <v>371.66666666666669</v>
      </c>
    </row>
    <row r="77" spans="1:9" s="128" customFormat="1" ht="13.8" x14ac:dyDescent="0.25">
      <c r="A77" s="951">
        <v>2016</v>
      </c>
      <c r="B77" s="90">
        <v>10812</v>
      </c>
      <c r="C77" s="952">
        <v>7739.166666666667</v>
      </c>
      <c r="D77" s="952">
        <v>943.33333333333337</v>
      </c>
      <c r="E77" s="952">
        <v>294.16666666666669</v>
      </c>
      <c r="F77" s="952">
        <v>630.83333333333337</v>
      </c>
      <c r="G77" s="952">
        <v>1189.1666666666667</v>
      </c>
      <c r="H77" s="952">
        <v>0</v>
      </c>
      <c r="I77" s="952">
        <v>390</v>
      </c>
    </row>
    <row r="78" spans="1:9" s="128" customFormat="1" ht="13.8" x14ac:dyDescent="0.25">
      <c r="A78" s="1061">
        <v>2017</v>
      </c>
      <c r="B78" s="90">
        <v>11375</v>
      </c>
      <c r="C78" s="1062">
        <v>8125.833333333333</v>
      </c>
      <c r="D78" s="1062">
        <v>1007.5</v>
      </c>
      <c r="E78" s="1062">
        <v>275.83333333333331</v>
      </c>
      <c r="F78" s="1062">
        <v>647.5</v>
      </c>
      <c r="G78" s="1062">
        <v>1300.8333333333333</v>
      </c>
      <c r="H78" s="1062">
        <v>2.5</v>
      </c>
      <c r="I78" s="1062">
        <v>640</v>
      </c>
    </row>
    <row r="79" spans="1:9" s="128" customFormat="1" ht="13.8" x14ac:dyDescent="0.25">
      <c r="A79" s="1174">
        <v>2018</v>
      </c>
      <c r="B79" s="90">
        <v>11167.5</v>
      </c>
      <c r="C79" s="1175">
        <v>7985</v>
      </c>
      <c r="D79" s="1175">
        <v>985.83333333333337</v>
      </c>
      <c r="E79" s="1175">
        <v>263.33333333333331</v>
      </c>
      <c r="F79" s="1175">
        <v>601</v>
      </c>
      <c r="G79" s="1175">
        <v>1320.8333333333333</v>
      </c>
      <c r="H79" s="1175">
        <v>0</v>
      </c>
      <c r="I79" s="1175">
        <v>909.16666666666663</v>
      </c>
    </row>
    <row r="80" spans="1:9" s="128" customFormat="1" ht="13.8" x14ac:dyDescent="0.25">
      <c r="A80" s="1298">
        <v>2019</v>
      </c>
      <c r="B80" s="90">
        <v>11016</v>
      </c>
      <c r="C80" s="1299">
        <v>7810</v>
      </c>
      <c r="D80" s="1299">
        <v>958</v>
      </c>
      <c r="E80" s="1299">
        <v>264</v>
      </c>
      <c r="F80" s="1299">
        <v>637</v>
      </c>
      <c r="G80" s="1299">
        <v>1341</v>
      </c>
      <c r="H80" s="1299">
        <v>0</v>
      </c>
      <c r="I80" s="1299">
        <v>958</v>
      </c>
    </row>
    <row r="81" spans="1:9" ht="12.75" customHeight="1" x14ac:dyDescent="0.25">
      <c r="A81" s="21"/>
      <c r="B81" s="10"/>
    </row>
    <row r="82" spans="1:9" ht="13.8" x14ac:dyDescent="0.25">
      <c r="A82" s="10"/>
      <c r="B82" s="27"/>
    </row>
    <row r="83" spans="1:9" ht="14.25" customHeight="1" x14ac:dyDescent="0.25">
      <c r="A83" s="1457" t="s">
        <v>2269</v>
      </c>
      <c r="B83" s="1457"/>
      <c r="C83" s="1457"/>
      <c r="D83" s="1457"/>
      <c r="E83" s="1457"/>
      <c r="F83" s="1457"/>
      <c r="G83" s="1457"/>
      <c r="H83" s="1457"/>
      <c r="I83" s="1457"/>
    </row>
    <row r="84" spans="1:9" ht="12" customHeight="1" x14ac:dyDescent="0.25">
      <c r="A84" s="10"/>
      <c r="B84" s="27"/>
    </row>
    <row r="85" spans="1:9" ht="12" customHeight="1" x14ac:dyDescent="0.25">
      <c r="A85" s="10"/>
      <c r="B85" s="27"/>
    </row>
    <row r="86" spans="1:9" ht="12" customHeight="1" x14ac:dyDescent="0.25">
      <c r="A86" s="10"/>
      <c r="B86" s="27"/>
    </row>
    <row r="87" spans="1:9" ht="13.8" x14ac:dyDescent="0.25">
      <c r="B87" s="27"/>
    </row>
    <row r="88" spans="1:9" ht="12.75" customHeight="1" x14ac:dyDescent="0.25">
      <c r="A88" s="10"/>
      <c r="B88" s="27"/>
    </row>
    <row r="89" spans="1:9" ht="13.8" x14ac:dyDescent="0.25">
      <c r="A89" s="10"/>
      <c r="B89" s="344"/>
      <c r="C89" s="344"/>
      <c r="D89" s="344"/>
      <c r="E89" s="344"/>
      <c r="F89" s="344"/>
    </row>
    <row r="90" spans="1:9" ht="12.75" customHeight="1" x14ac:dyDescent="0.25">
      <c r="A90" s="10"/>
      <c r="B90" s="27"/>
    </row>
  </sheetData>
  <customSheetViews>
    <customSheetView guid="{F67F5823-51D5-4D47-B100-5B47C1E6BCB9}" showPageBreaks="1" fitToPage="1" printArea="1" topLeftCell="C28">
      <selection activeCell="L64" sqref="L64"/>
      <pageMargins left="0.75" right="0.75" top="1" bottom="1" header="0.5" footer="0.5"/>
      <printOptions horizontalCentered="1"/>
      <pageSetup scale="55" firstPageNumber="33" orientation="portrait" verticalDpi="300" r:id="rId1"/>
      <headerFooter alignWithMargins="0">
        <oddFooter>&amp;C&amp;P</oddFooter>
      </headerFooter>
    </customSheetView>
    <customSheetView guid="{9014CDA8-C3FC-41E6-A045-DAEFC55B82B1}" showPageBreaks="1" fitToPage="1" printArea="1" topLeftCell="A56">
      <selection activeCell="H79" sqref="H79"/>
      <pageMargins left="0.75" right="0.75" top="1" bottom="1" header="0.5" footer="0.5"/>
      <printOptions horizontalCentered="1"/>
      <pageSetup scale="56" firstPageNumber="33" orientation="portrait" verticalDpi="300" r:id="rId2"/>
      <headerFooter alignWithMargins="0">
        <oddFooter>&amp;C&amp;P</oddFooter>
      </headerFooter>
    </customSheetView>
  </customSheetViews>
  <mergeCells count="15">
    <mergeCell ref="A83:I83"/>
    <mergeCell ref="A68:I68"/>
    <mergeCell ref="A3:H3"/>
    <mergeCell ref="A1:H1"/>
    <mergeCell ref="A64:I64"/>
    <mergeCell ref="A66:I66"/>
    <mergeCell ref="A26:H26"/>
    <mergeCell ref="A27:H27"/>
    <mergeCell ref="A4:H4"/>
    <mergeCell ref="A5:H5"/>
    <mergeCell ref="A23:H23"/>
    <mergeCell ref="A25:H25"/>
    <mergeCell ref="A67:I67"/>
    <mergeCell ref="A21:H21"/>
    <mergeCell ref="A61:H61"/>
  </mergeCells>
  <phoneticPr fontId="0" type="noConversion"/>
  <hyperlinks>
    <hyperlink ref="A21" r:id="rId3" display="Source: Statistics Canada, cat. No. 72-002-XPB, Employment, Earnings and Hours; CANSIM: Table 281-0027."/>
    <hyperlink ref="A61:H61" r:id="rId4" display="Source: Statistics Canada. Table 36-10-0205-01 - Wages, salaries and employers' social contributions (x 1,000)"/>
    <hyperlink ref="A83:I83" r:id="rId5" display="Source: Statistics Canada. Table 14-10-0009-01 - Employment insurance beneficiaries by type of income benefits, monthly, unadjusted for seasonality"/>
    <hyperlink ref="A21:H21" r:id="rId6" display="Source: Statistics Canada. Table 14-10-0204-01 - Survey of Employment, Payrolls and Hours (SEPH), average weekly earnings by type of employee, overtime status and detailed North American Industry Classification System (NAICS), annual (current dollars)"/>
  </hyperlinks>
  <printOptions horizontalCentered="1"/>
  <pageMargins left="0.74803149606299202" right="0.74803149606299202" top="0.98425196850393704" bottom="0.98425196850393704" header="0.511811023622047" footer="0.511811023622047"/>
  <pageSetup scale="62" firstPageNumber="27" orientation="portrait" useFirstPageNumber="1" r:id="rId7"/>
  <headerFooter alignWithMargins="0"/>
  <rowBreaks count="1" manualBreakCount="1">
    <brk id="83" max="8" man="1"/>
  </rowBreaks>
  <legacyDrawingHF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3"/>
    <pageSetUpPr fitToPage="1"/>
  </sheetPr>
  <dimension ref="A1:K57"/>
  <sheetViews>
    <sheetView zoomScaleNormal="100" workbookViewId="0">
      <selection sqref="A1:I1"/>
    </sheetView>
  </sheetViews>
  <sheetFormatPr defaultRowHeight="13.2" x14ac:dyDescent="0.25"/>
  <cols>
    <col min="1" max="1" width="36.5546875" customWidth="1"/>
    <col min="7" max="7" width="9.33203125" customWidth="1"/>
  </cols>
  <sheetData>
    <row r="1" spans="1:11" ht="17.399999999999999" x14ac:dyDescent="0.3">
      <c r="A1" s="1436" t="s">
        <v>1290</v>
      </c>
      <c r="B1" s="1436"/>
      <c r="C1" s="1436"/>
      <c r="D1" s="1436"/>
      <c r="E1" s="1436"/>
      <c r="F1" s="1436"/>
      <c r="G1" s="1436"/>
      <c r="H1" s="1436"/>
      <c r="I1" s="1436"/>
    </row>
    <row r="2" spans="1:11" ht="17.399999999999999" x14ac:dyDescent="0.3">
      <c r="A2" s="49"/>
      <c r="B2" s="49"/>
      <c r="C2" s="189"/>
      <c r="D2" s="189"/>
      <c r="E2" s="189"/>
      <c r="F2" s="189"/>
      <c r="G2" s="189"/>
      <c r="H2" s="189"/>
      <c r="I2" s="189"/>
    </row>
    <row r="3" spans="1:11" ht="17.399999999999999" x14ac:dyDescent="0.3">
      <c r="A3" s="1437" t="s">
        <v>185</v>
      </c>
      <c r="B3" s="1437"/>
      <c r="C3" s="1437"/>
      <c r="D3" s="1437"/>
      <c r="E3" s="1437"/>
      <c r="F3" s="1437"/>
      <c r="G3" s="1437"/>
      <c r="H3" s="1437"/>
      <c r="I3" s="1437"/>
    </row>
    <row r="4" spans="1:11" ht="17.399999999999999" x14ac:dyDescent="0.3">
      <c r="A4" s="1437" t="s">
        <v>415</v>
      </c>
      <c r="B4" s="1437"/>
      <c r="C4" s="1437"/>
      <c r="D4" s="1437"/>
      <c r="E4" s="1437"/>
      <c r="F4" s="1437"/>
      <c r="G4" s="1437"/>
      <c r="H4" s="1437"/>
      <c r="I4" s="1437"/>
    </row>
    <row r="5" spans="1:11" ht="17.399999999999999" x14ac:dyDescent="0.3">
      <c r="A5" s="1437" t="s">
        <v>2458</v>
      </c>
      <c r="B5" s="1437"/>
      <c r="C5" s="1437"/>
      <c r="D5" s="1437"/>
      <c r="E5" s="1437"/>
      <c r="F5" s="1437"/>
      <c r="G5" s="1437"/>
      <c r="H5" s="1437"/>
      <c r="I5" s="1437"/>
    </row>
    <row r="6" spans="1:11" ht="12.75" customHeight="1" x14ac:dyDescent="0.3">
      <c r="A6" s="16"/>
      <c r="B6" s="16"/>
      <c r="C6" s="16"/>
      <c r="D6" s="16"/>
      <c r="E6" s="16"/>
      <c r="F6" s="16"/>
      <c r="G6" s="16"/>
      <c r="H6" s="16"/>
      <c r="I6" s="16"/>
    </row>
    <row r="7" spans="1:11" ht="12.75" customHeight="1" x14ac:dyDescent="0.3">
      <c r="A7" s="1437"/>
      <c r="B7" s="1437"/>
      <c r="C7" s="1437"/>
      <c r="D7" s="1437"/>
      <c r="E7" s="1437"/>
      <c r="F7" s="1437"/>
      <c r="G7" s="1437"/>
      <c r="H7" s="1437"/>
      <c r="I7" s="1437"/>
    </row>
    <row r="8" spans="1:11" ht="12" customHeight="1" x14ac:dyDescent="0.25"/>
    <row r="9" spans="1:11" s="29" customFormat="1" ht="18" x14ac:dyDescent="0.3">
      <c r="A9" s="29" t="s">
        <v>416</v>
      </c>
      <c r="B9" s="38">
        <v>2012</v>
      </c>
      <c r="C9" s="38">
        <v>2013</v>
      </c>
      <c r="D9" s="38">
        <v>2014</v>
      </c>
      <c r="E9" s="38">
        <v>2015</v>
      </c>
      <c r="F9" s="38">
        <v>2016</v>
      </c>
      <c r="G9" s="38">
        <v>2017</v>
      </c>
      <c r="H9" s="38">
        <v>2018</v>
      </c>
      <c r="I9" s="38" t="s">
        <v>2592</v>
      </c>
    </row>
    <row r="10" spans="1:11" ht="4.5" customHeight="1" thickBot="1" x14ac:dyDescent="0.35">
      <c r="A10" s="25"/>
      <c r="B10" s="73"/>
      <c r="C10" s="73"/>
      <c r="D10" s="73"/>
      <c r="E10" s="73"/>
      <c r="F10" s="73"/>
      <c r="G10" s="73"/>
      <c r="H10" s="73"/>
      <c r="I10" s="73"/>
    </row>
    <row r="11" spans="1:11" ht="4.5" customHeight="1" x14ac:dyDescent="0.25"/>
    <row r="12" spans="1:11" s="27" customFormat="1" ht="13.8" x14ac:dyDescent="0.25">
      <c r="A12" s="27" t="s">
        <v>235</v>
      </c>
      <c r="B12" s="13">
        <v>387.5</v>
      </c>
      <c r="C12" s="13">
        <v>352.5</v>
      </c>
      <c r="D12" s="13">
        <v>341.66666666666669</v>
      </c>
      <c r="E12" s="13">
        <v>325.83333333333331</v>
      </c>
      <c r="F12" s="13">
        <v>347.5</v>
      </c>
      <c r="G12" s="13">
        <v>392.5</v>
      </c>
      <c r="H12" s="13">
        <v>394</v>
      </c>
      <c r="I12" s="13">
        <v>365</v>
      </c>
      <c r="K12" s="45"/>
    </row>
    <row r="13" spans="1:11" s="43" customFormat="1" ht="11.4" x14ac:dyDescent="0.2">
      <c r="A13" s="43" t="s">
        <v>236</v>
      </c>
      <c r="B13" s="199">
        <v>-6.6265060240963898</v>
      </c>
      <c r="C13" s="199">
        <v>-9.0322580645161299</v>
      </c>
      <c r="D13" s="199">
        <v>-3.0732860520094496</v>
      </c>
      <c r="E13" s="199">
        <v>-4.6341463414634294</v>
      </c>
      <c r="F13" s="199">
        <v>6.6496163682864484</v>
      </c>
      <c r="G13" s="199">
        <v>12.949640287769792</v>
      </c>
      <c r="H13" s="199">
        <v>0.38216560509554132</v>
      </c>
      <c r="I13" s="199">
        <f>(I12/H12-1)*100</f>
        <v>-7.3604060913705638</v>
      </c>
      <c r="K13" s="145"/>
    </row>
    <row r="14" spans="1:11" s="42" customFormat="1" ht="12.75" customHeight="1" x14ac:dyDescent="0.3">
      <c r="B14" s="396"/>
      <c r="C14" s="396"/>
      <c r="D14" s="396"/>
      <c r="E14" s="396"/>
      <c r="F14" s="396"/>
      <c r="G14" s="396"/>
      <c r="H14" s="396"/>
      <c r="I14" s="396"/>
      <c r="K14" s="397"/>
    </row>
    <row r="15" spans="1:11" s="27" customFormat="1" ht="13.8" x14ac:dyDescent="0.25">
      <c r="A15" s="27" t="s">
        <v>237</v>
      </c>
      <c r="B15" s="13">
        <v>685</v>
      </c>
      <c r="C15" s="13">
        <v>565</v>
      </c>
      <c r="D15" s="13">
        <v>525</v>
      </c>
      <c r="E15" s="13">
        <v>560.83333333333337</v>
      </c>
      <c r="F15" s="13">
        <v>562.5</v>
      </c>
      <c r="G15" s="13">
        <v>571.66666666666663</v>
      </c>
      <c r="H15" s="13">
        <v>511</v>
      </c>
      <c r="I15" s="13">
        <v>543</v>
      </c>
      <c r="J15" s="45"/>
      <c r="K15" s="45"/>
    </row>
    <row r="16" spans="1:11" s="43" customFormat="1" ht="11.4" x14ac:dyDescent="0.2">
      <c r="A16" s="43" t="s">
        <v>236</v>
      </c>
      <c r="B16" s="199">
        <v>-9.27152317880795</v>
      </c>
      <c r="C16" s="199">
        <v>-17.518248175182482</v>
      </c>
      <c r="D16" s="199">
        <v>-7.0796460176991154</v>
      </c>
      <c r="E16" s="199">
        <v>6.8253968253968234</v>
      </c>
      <c r="F16" s="199">
        <v>0.29717682020802272</v>
      </c>
      <c r="G16" s="199">
        <v>1.6296296296296253</v>
      </c>
      <c r="H16" s="199">
        <v>-10.612244897959178</v>
      </c>
      <c r="I16" s="199">
        <f>(I15/H15-1)*100</f>
        <v>6.262230919765166</v>
      </c>
      <c r="K16" s="145"/>
    </row>
    <row r="17" spans="1:11" s="42" customFormat="1" ht="12.75" customHeight="1" x14ac:dyDescent="0.3">
      <c r="B17" s="396"/>
      <c r="C17" s="396"/>
      <c r="D17" s="396"/>
      <c r="E17" s="396"/>
      <c r="F17" s="396"/>
      <c r="G17" s="396"/>
      <c r="H17" s="396"/>
      <c r="I17" s="396"/>
      <c r="K17" s="397"/>
    </row>
    <row r="18" spans="1:11" s="27" customFormat="1" ht="13.8" x14ac:dyDescent="0.25">
      <c r="A18" s="27" t="s">
        <v>238</v>
      </c>
      <c r="B18" s="66"/>
      <c r="C18" s="66"/>
      <c r="D18" s="66"/>
      <c r="E18" s="66"/>
      <c r="F18" s="66"/>
      <c r="G18" s="66"/>
      <c r="H18" s="66"/>
      <c r="I18" s="66"/>
      <c r="K18" s="45"/>
    </row>
    <row r="19" spans="1:11" s="27" customFormat="1" ht="13.8" x14ac:dyDescent="0.25">
      <c r="A19" s="27" t="s">
        <v>1020</v>
      </c>
      <c r="B19" s="13">
        <v>303.33333333333331</v>
      </c>
      <c r="C19" s="13">
        <v>271.66666666666669</v>
      </c>
      <c r="D19" s="13">
        <v>278.33333333333331</v>
      </c>
      <c r="E19" s="13">
        <v>254.16666666666666</v>
      </c>
      <c r="F19" s="13">
        <v>261.66666666666669</v>
      </c>
      <c r="G19" s="13">
        <v>290</v>
      </c>
      <c r="H19" s="13">
        <v>271</v>
      </c>
      <c r="I19" s="13">
        <v>269</v>
      </c>
      <c r="K19" s="45"/>
    </row>
    <row r="20" spans="1:11" s="43" customFormat="1" ht="11.4" x14ac:dyDescent="0.2">
      <c r="A20" s="43" t="s">
        <v>236</v>
      </c>
      <c r="B20" s="199">
        <v>3.9999999999999813</v>
      </c>
      <c r="C20" s="199">
        <v>-10.439560439560424</v>
      </c>
      <c r="D20" s="199">
        <v>2.4539877300613355</v>
      </c>
      <c r="E20" s="199">
        <v>-8.6826347305389184</v>
      </c>
      <c r="F20" s="199">
        <v>2.9508196721311553</v>
      </c>
      <c r="G20" s="199">
        <v>10.828025477707005</v>
      </c>
      <c r="H20" s="199">
        <v>-6.5517241379310365</v>
      </c>
      <c r="I20" s="199">
        <f>(I19/H19-1)*100</f>
        <v>-0.73800738007380184</v>
      </c>
      <c r="K20" s="145"/>
    </row>
    <row r="21" spans="1:11" s="42" customFormat="1" ht="14.4" x14ac:dyDescent="0.3">
      <c r="B21" s="396"/>
      <c r="C21" s="396"/>
      <c r="D21" s="396"/>
      <c r="E21" s="396"/>
      <c r="F21" s="396"/>
      <c r="G21" s="396"/>
      <c r="H21" s="396"/>
      <c r="I21" s="396"/>
      <c r="K21" s="397"/>
    </row>
    <row r="22" spans="1:11" s="27" customFormat="1" ht="13.8" x14ac:dyDescent="0.25">
      <c r="A22" s="27" t="s">
        <v>239</v>
      </c>
      <c r="B22" s="13">
        <v>134.16666666666666</v>
      </c>
      <c r="C22" s="13">
        <v>112.5</v>
      </c>
      <c r="D22" s="13">
        <v>111.66666666666667</v>
      </c>
      <c r="E22" s="13">
        <v>123.33333333333333</v>
      </c>
      <c r="F22" s="13">
        <v>135</v>
      </c>
      <c r="G22" s="13">
        <v>162.5</v>
      </c>
      <c r="H22" s="13">
        <v>166</v>
      </c>
      <c r="I22" s="13">
        <v>143</v>
      </c>
      <c r="K22" s="45"/>
    </row>
    <row r="23" spans="1:11" s="43" customFormat="1" ht="11.4" x14ac:dyDescent="0.2">
      <c r="A23" s="43" t="s">
        <v>236</v>
      </c>
      <c r="B23" s="199">
        <v>-1.22699386503069</v>
      </c>
      <c r="C23" s="199">
        <v>-16.149068322981364</v>
      </c>
      <c r="D23" s="199">
        <v>-0.74074074074074181</v>
      </c>
      <c r="E23" s="199">
        <v>10.447761194029837</v>
      </c>
      <c r="F23" s="199">
        <v>9.4594594594594739</v>
      </c>
      <c r="G23" s="199">
        <v>20.370370370370374</v>
      </c>
      <c r="H23" s="199">
        <v>2.1538461538461506</v>
      </c>
      <c r="I23" s="199">
        <f>(I22/H22-1)*100</f>
        <v>-13.855421686746983</v>
      </c>
      <c r="K23" s="145"/>
    </row>
    <row r="24" spans="1:11" s="42" customFormat="1" ht="14.4" x14ac:dyDescent="0.3">
      <c r="B24" s="396"/>
      <c r="C24" s="396"/>
      <c r="D24" s="396"/>
      <c r="E24" s="396"/>
      <c r="F24" s="396"/>
      <c r="G24" s="396"/>
      <c r="H24" s="396"/>
      <c r="I24" s="396"/>
      <c r="K24" s="397"/>
    </row>
    <row r="25" spans="1:11" s="27" customFormat="1" ht="13.8" x14ac:dyDescent="0.25">
      <c r="A25" s="27" t="s">
        <v>1954</v>
      </c>
      <c r="B25" s="66"/>
      <c r="C25" s="66"/>
      <c r="D25" s="66"/>
      <c r="E25" s="66"/>
      <c r="F25" s="66"/>
      <c r="G25" s="66"/>
      <c r="H25" s="66"/>
      <c r="I25" s="66"/>
      <c r="K25" s="45"/>
    </row>
    <row r="26" spans="1:11" s="27" customFormat="1" ht="14.25" customHeight="1" x14ac:dyDescent="0.25">
      <c r="A26" s="27" t="s">
        <v>1955</v>
      </c>
      <c r="B26" s="13">
        <v>557.5</v>
      </c>
      <c r="C26" s="13">
        <v>469.16666666666669</v>
      </c>
      <c r="D26" s="13">
        <v>390</v>
      </c>
      <c r="E26" s="13">
        <v>399.16666666666669</v>
      </c>
      <c r="F26" s="13">
        <v>407.5</v>
      </c>
      <c r="G26" s="13">
        <v>465</v>
      </c>
      <c r="H26" s="13">
        <v>484</v>
      </c>
      <c r="I26" s="13">
        <v>455</v>
      </c>
      <c r="K26" s="45"/>
    </row>
    <row r="27" spans="1:11" s="43" customFormat="1" ht="11.4" x14ac:dyDescent="0.2">
      <c r="A27" s="43" t="s">
        <v>236</v>
      </c>
      <c r="B27" s="199">
        <v>8.4278768233387424</v>
      </c>
      <c r="C27" s="199">
        <v>-15.844544095665169</v>
      </c>
      <c r="D27" s="199">
        <v>-16.87388987566608</v>
      </c>
      <c r="E27" s="199">
        <v>2.3504273504273643</v>
      </c>
      <c r="F27" s="199">
        <v>2.087682672233826</v>
      </c>
      <c r="G27" s="199">
        <v>14.110429447852768</v>
      </c>
      <c r="H27" s="199">
        <v>4.086021505376336</v>
      </c>
      <c r="I27" s="199">
        <f>(I26/H26-1)*100</f>
        <v>-5.9917355371900793</v>
      </c>
      <c r="K27" s="145"/>
    </row>
    <row r="28" spans="1:11" s="42" customFormat="1" ht="14.4" x14ac:dyDescent="0.3">
      <c r="B28" s="396"/>
      <c r="C28" s="396"/>
      <c r="D28" s="396"/>
      <c r="E28" s="396"/>
      <c r="F28" s="396"/>
      <c r="G28" s="396"/>
      <c r="H28" s="396"/>
      <c r="I28" s="396"/>
      <c r="K28" s="397"/>
    </row>
    <row r="29" spans="1:11" s="42" customFormat="1" ht="14.4" x14ac:dyDescent="0.3">
      <c r="A29" s="27" t="s">
        <v>240</v>
      </c>
      <c r="B29" s="13">
        <v>96.666666666666671</v>
      </c>
      <c r="C29" s="13">
        <v>88.888888888888886</v>
      </c>
      <c r="D29" s="13">
        <v>73.333333333333329</v>
      </c>
      <c r="E29" s="13">
        <v>64.166666666666671</v>
      </c>
      <c r="F29" s="13">
        <v>74.166666666666671</v>
      </c>
      <c r="G29" s="13">
        <v>90</v>
      </c>
      <c r="H29" s="13">
        <v>108</v>
      </c>
      <c r="I29" s="13">
        <v>98</v>
      </c>
      <c r="K29" s="397"/>
    </row>
    <row r="30" spans="1:11" s="43" customFormat="1" ht="11.4" x14ac:dyDescent="0.2">
      <c r="A30" s="43" t="s">
        <v>236</v>
      </c>
      <c r="B30" s="199">
        <v>-0.85470085470085166</v>
      </c>
      <c r="C30" s="199">
        <v>-8.0459770114942657</v>
      </c>
      <c r="D30" s="199">
        <v>-17.500000000000004</v>
      </c>
      <c r="E30" s="199">
        <v>-12.499999999999989</v>
      </c>
      <c r="F30" s="199">
        <v>15.58441558441559</v>
      </c>
      <c r="G30" s="199">
        <v>21.34831460674156</v>
      </c>
      <c r="H30" s="199">
        <v>19.999999999999996</v>
      </c>
      <c r="I30" s="199">
        <f>(I29/H29-1)*100</f>
        <v>-9.259259259259256</v>
      </c>
      <c r="K30" s="145"/>
    </row>
    <row r="31" spans="1:11" s="42" customFormat="1" ht="12.75" customHeight="1" x14ac:dyDescent="0.3">
      <c r="B31" s="396"/>
      <c r="C31" s="396"/>
      <c r="D31" s="396"/>
      <c r="E31" s="396"/>
      <c r="F31" s="396"/>
      <c r="G31" s="396"/>
      <c r="H31" s="396"/>
      <c r="I31" s="396"/>
      <c r="K31" s="397"/>
    </row>
    <row r="32" spans="1:11" s="27" customFormat="1" ht="13.8" x14ac:dyDescent="0.25">
      <c r="A32" s="27" t="s">
        <v>241</v>
      </c>
      <c r="B32" s="13">
        <v>1589.1666666666667</v>
      </c>
      <c r="C32" s="13">
        <v>1361.6666666666667</v>
      </c>
      <c r="D32" s="13">
        <v>1213.3333333333333</v>
      </c>
      <c r="E32" s="13">
        <v>1181.6666666666667</v>
      </c>
      <c r="F32" s="13">
        <v>1300</v>
      </c>
      <c r="G32" s="13">
        <v>1477.5</v>
      </c>
      <c r="H32" s="13">
        <v>1493</v>
      </c>
      <c r="I32" s="13">
        <v>1381</v>
      </c>
      <c r="K32" s="45"/>
    </row>
    <row r="33" spans="1:11" s="43" customFormat="1" ht="11.4" x14ac:dyDescent="0.2">
      <c r="A33" s="43" t="s">
        <v>236</v>
      </c>
      <c r="B33" s="199">
        <v>-3.3941236068895653</v>
      </c>
      <c r="C33" s="199">
        <v>-14.31567907708442</v>
      </c>
      <c r="D33" s="199">
        <v>-10.893512851897192</v>
      </c>
      <c r="E33" s="199">
        <v>-2.6098901098901006</v>
      </c>
      <c r="F33" s="199">
        <v>10.014104372355416</v>
      </c>
      <c r="G33" s="199">
        <v>13.65384615384615</v>
      </c>
      <c r="H33" s="199">
        <v>1.0490693739424684</v>
      </c>
      <c r="I33" s="199">
        <f>(I32/H32-1)*100</f>
        <v>-7.5016744809109142</v>
      </c>
      <c r="K33" s="145"/>
    </row>
    <row r="34" spans="1:11" s="42" customFormat="1" ht="14.4" x14ac:dyDescent="0.3">
      <c r="B34" s="396"/>
      <c r="C34" s="396"/>
      <c r="D34" s="396"/>
      <c r="E34" s="396"/>
      <c r="F34" s="396"/>
      <c r="G34" s="396"/>
      <c r="H34" s="396"/>
      <c r="I34" s="396"/>
      <c r="K34" s="397"/>
    </row>
    <row r="35" spans="1:11" s="27" customFormat="1" ht="13.8" x14ac:dyDescent="0.25">
      <c r="A35" s="27" t="s">
        <v>242</v>
      </c>
      <c r="B35" s="66"/>
      <c r="C35" s="66"/>
      <c r="D35" s="66"/>
      <c r="E35" s="66"/>
      <c r="F35" s="66"/>
      <c r="G35" s="66"/>
      <c r="H35" s="66"/>
      <c r="I35" s="66"/>
      <c r="K35" s="45"/>
    </row>
    <row r="36" spans="1:11" s="27" customFormat="1" ht="13.8" x14ac:dyDescent="0.25">
      <c r="A36" s="27" t="s">
        <v>1021</v>
      </c>
      <c r="B36" s="13">
        <v>2339.1666666666665</v>
      </c>
      <c r="C36" s="13">
        <v>2067.5</v>
      </c>
      <c r="D36" s="13">
        <v>1967.5</v>
      </c>
      <c r="E36" s="13">
        <v>2113.3333333333335</v>
      </c>
      <c r="F36" s="13">
        <v>2100.8333333333335</v>
      </c>
      <c r="G36" s="13">
        <v>2013.3333333333333</v>
      </c>
      <c r="H36" s="13">
        <v>1923</v>
      </c>
      <c r="I36" s="13">
        <v>1775</v>
      </c>
      <c r="K36" s="45"/>
    </row>
    <row r="37" spans="1:11" s="43" customFormat="1" ht="11.4" x14ac:dyDescent="0.2">
      <c r="A37" s="43" t="s">
        <v>236</v>
      </c>
      <c r="B37" s="199">
        <v>-7.7555044364114423</v>
      </c>
      <c r="C37" s="199">
        <v>-11.613822586391153</v>
      </c>
      <c r="D37" s="199">
        <v>-4.8367593712212775</v>
      </c>
      <c r="E37" s="199">
        <v>7.412113511224061</v>
      </c>
      <c r="F37" s="199">
        <v>-0.59148264984226762</v>
      </c>
      <c r="G37" s="199">
        <v>-4.1650138833796202</v>
      </c>
      <c r="H37" s="199">
        <v>-4.4867549668874185</v>
      </c>
      <c r="I37" s="199">
        <f>(I36/H36-1)*100</f>
        <v>-7.6963078523140886</v>
      </c>
      <c r="K37" s="145"/>
    </row>
    <row r="38" spans="1:11" s="42" customFormat="1" ht="14.4" x14ac:dyDescent="0.3">
      <c r="B38" s="396"/>
      <c r="C38" s="396"/>
      <c r="D38" s="396"/>
      <c r="E38" s="396"/>
      <c r="F38" s="396"/>
      <c r="G38" s="396"/>
      <c r="H38" s="396"/>
      <c r="I38" s="396"/>
      <c r="K38" s="397"/>
    </row>
    <row r="39" spans="1:11" s="27" customFormat="1" ht="13.8" x14ac:dyDescent="0.25">
      <c r="A39" s="27" t="s">
        <v>243</v>
      </c>
      <c r="B39" s="13">
        <v>1885</v>
      </c>
      <c r="C39" s="13">
        <v>1695</v>
      </c>
      <c r="D39" s="13">
        <v>1540.8333333333333</v>
      </c>
      <c r="E39" s="13">
        <v>1623.3333333333333</v>
      </c>
      <c r="F39" s="13">
        <v>1679.1666666666667</v>
      </c>
      <c r="G39" s="13">
        <v>1814.1666666666667</v>
      </c>
      <c r="H39" s="13">
        <v>1763</v>
      </c>
      <c r="I39" s="13">
        <v>1732</v>
      </c>
      <c r="K39" s="45"/>
    </row>
    <row r="40" spans="1:11" s="43" customFormat="1" ht="11.4" x14ac:dyDescent="0.2">
      <c r="A40" s="43" t="s">
        <v>236</v>
      </c>
      <c r="B40" s="199">
        <v>1.4349775784753493</v>
      </c>
      <c r="C40" s="199">
        <v>-10.07957559681698</v>
      </c>
      <c r="D40" s="199">
        <v>-9.0953785644051202</v>
      </c>
      <c r="E40" s="199">
        <v>5.3542455381287102</v>
      </c>
      <c r="F40" s="199">
        <v>3.4394250513347213</v>
      </c>
      <c r="G40" s="199">
        <v>8.0397022332506118</v>
      </c>
      <c r="H40" s="199">
        <v>-2.8203950390445653</v>
      </c>
      <c r="I40" s="199">
        <f>(I39/H39-1)*100</f>
        <v>-1.7583664208735139</v>
      </c>
      <c r="K40" s="145"/>
    </row>
    <row r="41" spans="1:11" s="42" customFormat="1" ht="14.4" x14ac:dyDescent="0.3">
      <c r="B41" s="396"/>
      <c r="C41" s="396"/>
      <c r="D41" s="396"/>
      <c r="E41" s="396"/>
      <c r="F41" s="396"/>
      <c r="G41" s="396"/>
      <c r="H41" s="396"/>
      <c r="I41" s="396"/>
      <c r="K41" s="397"/>
    </row>
    <row r="42" spans="1:11" s="27" customFormat="1" ht="13.8" x14ac:dyDescent="0.25">
      <c r="A42" s="27" t="s">
        <v>1330</v>
      </c>
      <c r="B42" s="13">
        <v>804.16666666666663</v>
      </c>
      <c r="C42" s="13">
        <v>738.33333333333337</v>
      </c>
      <c r="D42" s="13">
        <v>716.66666666666663</v>
      </c>
      <c r="E42" s="13">
        <v>735.83333333333337</v>
      </c>
      <c r="F42" s="13">
        <v>823.33333333333337</v>
      </c>
      <c r="G42" s="13">
        <v>839.16666666666663</v>
      </c>
      <c r="H42" s="13">
        <v>839</v>
      </c>
      <c r="I42" s="13">
        <v>796</v>
      </c>
      <c r="K42" s="45"/>
    </row>
    <row r="43" spans="1:11" s="43" customFormat="1" ht="11.4" x14ac:dyDescent="0.2">
      <c r="A43" s="43" t="s">
        <v>236</v>
      </c>
      <c r="B43" s="199">
        <v>-14.29840142095915</v>
      </c>
      <c r="C43" s="199">
        <v>-8.1865284974093182</v>
      </c>
      <c r="D43" s="199">
        <v>-2.9345372460496733</v>
      </c>
      <c r="E43" s="199">
        <v>2.6744186046511631</v>
      </c>
      <c r="F43" s="199">
        <v>11.891279728199322</v>
      </c>
      <c r="G43" s="199">
        <v>1.9230769230769162</v>
      </c>
      <c r="H43" s="199">
        <v>-1.9860973187679765E-2</v>
      </c>
      <c r="I43" s="199">
        <f>(I42/H42-1)*100</f>
        <v>-5.1251489868891493</v>
      </c>
      <c r="K43" s="145"/>
    </row>
    <row r="44" spans="1:11" s="42" customFormat="1" ht="14.4" x14ac:dyDescent="0.3">
      <c r="B44" s="396"/>
      <c r="C44" s="396"/>
      <c r="D44" s="396"/>
      <c r="E44" s="396"/>
      <c r="F44" s="396"/>
      <c r="G44" s="396"/>
      <c r="H44" s="396"/>
      <c r="I44" s="396"/>
      <c r="K44" s="397"/>
    </row>
    <row r="45" spans="1:11" s="27" customFormat="1" ht="13.8" x14ac:dyDescent="0.25">
      <c r="A45" s="27" t="s">
        <v>1331</v>
      </c>
      <c r="B45" s="13">
        <v>10</v>
      </c>
      <c r="C45" s="13">
        <v>10</v>
      </c>
      <c r="D45" s="13">
        <v>10.833333333333334</v>
      </c>
      <c r="E45" s="13">
        <v>14.166666666666666</v>
      </c>
      <c r="F45" s="13">
        <v>50</v>
      </c>
      <c r="G45" s="13">
        <v>18</v>
      </c>
      <c r="H45" s="13">
        <v>33</v>
      </c>
      <c r="I45" s="13">
        <v>34</v>
      </c>
      <c r="K45" s="45"/>
    </row>
    <row r="46" spans="1:11" s="43" customFormat="1" ht="11.4" x14ac:dyDescent="0.2">
      <c r="A46" s="43" t="s">
        <v>236</v>
      </c>
      <c r="B46" s="199">
        <v>0</v>
      </c>
      <c r="C46" s="199">
        <v>0</v>
      </c>
      <c r="D46" s="199">
        <v>8.3333333333333481</v>
      </c>
      <c r="E46" s="199">
        <v>30.769230769230749</v>
      </c>
      <c r="F46" s="199">
        <v>252.94117647058826</v>
      </c>
      <c r="G46" s="199">
        <v>-64</v>
      </c>
      <c r="H46" s="199">
        <v>83.333333333333329</v>
      </c>
      <c r="I46" s="199">
        <f>(I45/H45-1)*100</f>
        <v>3.0303030303030276</v>
      </c>
      <c r="K46" s="145"/>
    </row>
    <row r="47" spans="1:11" s="42" customFormat="1" ht="14.4" x14ac:dyDescent="0.3">
      <c r="B47" s="396"/>
      <c r="C47" s="396"/>
      <c r="D47" s="396"/>
      <c r="E47" s="396"/>
      <c r="F47" s="396"/>
      <c r="G47" s="396"/>
      <c r="H47" s="396"/>
      <c r="I47" s="396"/>
      <c r="K47" s="397"/>
    </row>
    <row r="48" spans="1:11" s="27" customFormat="1" ht="13.8" x14ac:dyDescent="0.25">
      <c r="A48" s="27" t="s">
        <v>1332</v>
      </c>
      <c r="B48" s="13">
        <v>8788.3333333333339</v>
      </c>
      <c r="C48" s="13">
        <v>7722.5</v>
      </c>
      <c r="D48" s="13">
        <v>7161.666666666667</v>
      </c>
      <c r="E48" s="13">
        <v>7390</v>
      </c>
      <c r="F48" s="13">
        <v>7739.166666666667</v>
      </c>
      <c r="G48" s="13">
        <v>8125.833333333333</v>
      </c>
      <c r="H48" s="13">
        <v>7983</v>
      </c>
      <c r="I48" s="13">
        <v>7584</v>
      </c>
      <c r="K48" s="45"/>
    </row>
    <row r="49" spans="1:11" s="43" customFormat="1" ht="11.4" x14ac:dyDescent="0.2">
      <c r="A49" s="43" t="s">
        <v>236</v>
      </c>
      <c r="B49" s="199">
        <v>-4.4486726465524988</v>
      </c>
      <c r="C49" s="199">
        <v>-12.127820974777171</v>
      </c>
      <c r="D49" s="199">
        <v>-7.2623286932124724</v>
      </c>
      <c r="E49" s="199">
        <v>3.1882708866651122</v>
      </c>
      <c r="F49" s="199">
        <v>4.7248534055029268</v>
      </c>
      <c r="G49" s="199">
        <v>4.9962312910520001</v>
      </c>
      <c r="H49" s="199">
        <v>-1.7577684340067679</v>
      </c>
      <c r="I49" s="199">
        <f>(I48/H48-1)*100</f>
        <v>-4.9981210071401776</v>
      </c>
      <c r="K49" s="145"/>
    </row>
    <row r="50" spans="1:11" s="43" customFormat="1" ht="11.4" x14ac:dyDescent="0.2">
      <c r="B50" s="199"/>
      <c r="C50" s="199"/>
      <c r="D50" s="199"/>
      <c r="E50" s="199"/>
      <c r="F50" s="199"/>
      <c r="G50" s="199"/>
      <c r="H50" s="199"/>
      <c r="I50" s="199"/>
      <c r="K50" s="145"/>
    </row>
    <row r="51" spans="1:11" s="27" customFormat="1" ht="12.75" customHeight="1" x14ac:dyDescent="0.25">
      <c r="A51" s="27" t="s">
        <v>2593</v>
      </c>
    </row>
    <row r="52" spans="1:11" s="27" customFormat="1" ht="12.75" customHeight="1" x14ac:dyDescent="0.25"/>
    <row r="53" spans="1:11" s="27" customFormat="1" ht="12.75" customHeight="1" x14ac:dyDescent="0.25">
      <c r="A53" s="27" t="s">
        <v>1333</v>
      </c>
    </row>
    <row r="54" spans="1:11" s="1406" customFormat="1" ht="12.75" customHeight="1" x14ac:dyDescent="0.25"/>
    <row r="55" spans="1:11" s="27" customFormat="1" ht="43.5" customHeight="1" x14ac:dyDescent="0.25">
      <c r="A55" s="1457" t="s">
        <v>2270</v>
      </c>
      <c r="B55" s="1457"/>
      <c r="C55" s="1457"/>
      <c r="D55" s="1457"/>
      <c r="E55" s="1457"/>
      <c r="F55" s="1457"/>
      <c r="G55" s="1457"/>
      <c r="H55" s="1457"/>
      <c r="I55" s="1457"/>
    </row>
    <row r="56" spans="1:11" ht="13.8" x14ac:dyDescent="0.25">
      <c r="A56" s="161"/>
      <c r="B56" s="161"/>
    </row>
    <row r="57" spans="1:11" ht="12.75" customHeight="1" x14ac:dyDescent="0.25"/>
  </sheetData>
  <customSheetViews>
    <customSheetView guid="{F67F5823-51D5-4D47-B100-5B47C1E6BCB9}" showPageBreaks="1" fitToPage="1" printArea="1">
      <selection activeCell="B59" sqref="B59"/>
      <pageMargins left="0.75" right="0.75" top="1" bottom="1" header="0.5" footer="0.5"/>
      <printOptions horizontalCentered="1"/>
      <pageSetup scale="82" firstPageNumber="33" orientation="portrait" horizontalDpi="4294967293" verticalDpi="300" r:id="rId1"/>
      <headerFooter alignWithMargins="0">
        <oddFooter>&amp;C&amp;P</oddFooter>
      </headerFooter>
    </customSheetView>
    <customSheetView guid="{9014CDA8-C3FC-41E6-A045-DAEFC55B82B1}" showPageBreaks="1" fitToPage="1" printArea="1" topLeftCell="A10">
      <selection activeCell="B22" sqref="B22"/>
      <pageMargins left="0.75" right="0.75" top="1" bottom="1" header="0.5" footer="0.5"/>
      <printOptions horizontalCentered="1"/>
      <pageSetup scale="82" firstPageNumber="33" orientation="portrait" horizontalDpi="4294967293" verticalDpi="300" r:id="rId2"/>
      <headerFooter alignWithMargins="0">
        <oddFooter>&amp;C&amp;P</oddFooter>
      </headerFooter>
    </customSheetView>
  </customSheetViews>
  <mergeCells count="6">
    <mergeCell ref="A55:I55"/>
    <mergeCell ref="A7:I7"/>
    <mergeCell ref="A1:I1"/>
    <mergeCell ref="A3:I3"/>
    <mergeCell ref="A5:I5"/>
    <mergeCell ref="A4:I4"/>
  </mergeCells>
  <phoneticPr fontId="0" type="noConversion"/>
  <hyperlinks>
    <hyperlink ref="A55:I55" r:id="rId3" display="Source: Statistics Canada. Table 14-10-0336-01 - Employment insurance beneficiaries (regular benefits) by province, territory and occupation, monthly, unadjusted for seasonality"/>
  </hyperlinks>
  <printOptions horizontalCentered="1"/>
  <pageMargins left="0.74803149606299202" right="0.74803149606299202" top="0.98425196850393704" bottom="0.98425196850393704" header="0.511811023622047" footer="0.511811023622047"/>
  <pageSetup scale="84" firstPageNumber="27" orientation="portrait" useFirstPageNumber="1" r:id="rId4"/>
  <headerFooter alignWithMargins="0"/>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K106"/>
  <sheetViews>
    <sheetView zoomScaleNormal="100" workbookViewId="0">
      <selection sqref="A1:I1"/>
    </sheetView>
  </sheetViews>
  <sheetFormatPr defaultRowHeight="13.2" x14ac:dyDescent="0.25"/>
  <cols>
    <col min="1" max="1" width="36.5546875" customWidth="1"/>
    <col min="2" max="9" width="11.33203125" customWidth="1"/>
  </cols>
  <sheetData>
    <row r="1" spans="1:11" ht="17.399999999999999" x14ac:dyDescent="0.3">
      <c r="A1" s="1436" t="s">
        <v>1291</v>
      </c>
      <c r="B1" s="1436"/>
      <c r="C1" s="1436"/>
      <c r="D1" s="1436"/>
      <c r="E1" s="1436"/>
      <c r="F1" s="1436"/>
      <c r="G1" s="1436"/>
      <c r="H1" s="1436"/>
      <c r="I1" s="1436"/>
    </row>
    <row r="2" spans="1:11" ht="17.399999999999999" x14ac:dyDescent="0.3">
      <c r="A2" s="49"/>
      <c r="B2" s="49"/>
      <c r="C2" s="189"/>
      <c r="D2" s="189"/>
      <c r="E2" s="189"/>
      <c r="F2" s="189"/>
      <c r="G2" s="189"/>
      <c r="H2" s="189"/>
      <c r="I2" s="189"/>
    </row>
    <row r="3" spans="1:11" ht="17.399999999999999" x14ac:dyDescent="0.3">
      <c r="A3" s="1437" t="s">
        <v>1958</v>
      </c>
      <c r="B3" s="1437"/>
      <c r="C3" s="1437"/>
      <c r="D3" s="1437"/>
      <c r="E3" s="1437"/>
      <c r="F3" s="1437"/>
      <c r="G3" s="1437"/>
      <c r="H3" s="1437"/>
      <c r="I3" s="1437"/>
    </row>
    <row r="4" spans="1:11" ht="17.399999999999999" x14ac:dyDescent="0.3">
      <c r="A4" s="1437" t="s">
        <v>1959</v>
      </c>
      <c r="B4" s="1437"/>
      <c r="C4" s="1437"/>
      <c r="D4" s="1437"/>
      <c r="E4" s="1437"/>
      <c r="F4" s="1437"/>
      <c r="G4" s="1437"/>
      <c r="H4" s="1437"/>
      <c r="I4" s="1437"/>
    </row>
    <row r="5" spans="1:11" ht="17.399999999999999" x14ac:dyDescent="0.3">
      <c r="A5" s="1437" t="s">
        <v>2459</v>
      </c>
      <c r="B5" s="1437"/>
      <c r="C5" s="1437"/>
      <c r="D5" s="1437"/>
      <c r="E5" s="1437"/>
      <c r="F5" s="1437"/>
      <c r="G5" s="1437"/>
      <c r="H5" s="1437"/>
      <c r="I5" s="1437"/>
    </row>
    <row r="6" spans="1:11" ht="12.75" customHeight="1" x14ac:dyDescent="0.3">
      <c r="A6" s="1437"/>
      <c r="B6" s="1437"/>
      <c r="C6" s="1437"/>
      <c r="D6" s="1437"/>
      <c r="E6" s="1437"/>
      <c r="F6" s="1437"/>
      <c r="G6" s="1437"/>
      <c r="H6" s="1437"/>
      <c r="I6" s="1437"/>
    </row>
    <row r="7" spans="1:11" ht="12" customHeight="1" x14ac:dyDescent="0.25"/>
    <row r="8" spans="1:11" s="29" customFormat="1" ht="15.6" x14ac:dyDescent="0.3">
      <c r="A8" s="29" t="s">
        <v>1960</v>
      </c>
      <c r="B8" s="38">
        <v>2012</v>
      </c>
      <c r="C8" s="38">
        <v>2013</v>
      </c>
      <c r="D8" s="38">
        <v>2014</v>
      </c>
      <c r="E8" s="38">
        <v>2015</v>
      </c>
      <c r="F8" s="38">
        <v>2016</v>
      </c>
      <c r="G8" s="38">
        <v>2017</v>
      </c>
      <c r="H8" s="38">
        <v>2018</v>
      </c>
      <c r="I8" s="38">
        <v>2019</v>
      </c>
    </row>
    <row r="9" spans="1:11" ht="4.5" customHeight="1" thickBot="1" x14ac:dyDescent="0.35">
      <c r="A9" s="25"/>
      <c r="B9" s="73"/>
      <c r="C9" s="73"/>
      <c r="D9" s="73"/>
      <c r="E9" s="73"/>
      <c r="F9" s="73"/>
      <c r="G9" s="73"/>
      <c r="H9" s="73"/>
      <c r="I9" s="73"/>
    </row>
    <row r="10" spans="1:11" ht="4.5" customHeight="1" x14ac:dyDescent="0.25"/>
    <row r="11" spans="1:11" s="27" customFormat="1" ht="14.25" customHeight="1" x14ac:dyDescent="0.25">
      <c r="A11" s="91" t="s">
        <v>490</v>
      </c>
      <c r="B11" s="13">
        <v>887476</v>
      </c>
      <c r="C11" s="13">
        <v>849570</v>
      </c>
      <c r="D11" s="13">
        <v>867723</v>
      </c>
      <c r="E11" s="13">
        <v>922447</v>
      </c>
      <c r="F11" s="13">
        <v>1050551</v>
      </c>
      <c r="G11" s="13">
        <v>1222515</v>
      </c>
      <c r="H11" s="13">
        <v>1106108.46</v>
      </c>
      <c r="I11" s="13">
        <v>1030725.64</v>
      </c>
      <c r="K11" s="45"/>
    </row>
    <row r="12" spans="1:11" s="42" customFormat="1" ht="12" customHeight="1" x14ac:dyDescent="0.3">
      <c r="A12" s="251" t="s">
        <v>80</v>
      </c>
      <c r="B12" s="199">
        <v>-0.99708393666319006</v>
      </c>
      <c r="C12" s="199">
        <v>-4.2712140948036881</v>
      </c>
      <c r="D12" s="199">
        <v>2.1367279918076187</v>
      </c>
      <c r="E12" s="199">
        <v>6.3066208916900957</v>
      </c>
      <c r="F12" s="199">
        <v>13.887410333601814</v>
      </c>
      <c r="G12" s="199">
        <v>16.368934016530368</v>
      </c>
      <c r="H12" s="199">
        <v>-9.5218905289505713</v>
      </c>
      <c r="I12" s="199">
        <v>-6.8151381827420421</v>
      </c>
      <c r="K12" s="397"/>
    </row>
    <row r="13" spans="1:11" s="27" customFormat="1" ht="14.25" customHeight="1" x14ac:dyDescent="0.25">
      <c r="A13" s="91" t="s">
        <v>491</v>
      </c>
      <c r="B13" s="13">
        <v>228753</v>
      </c>
      <c r="C13" s="13">
        <v>208375</v>
      </c>
      <c r="D13" s="13">
        <v>202331</v>
      </c>
      <c r="E13" s="13">
        <v>215930</v>
      </c>
      <c r="F13" s="13">
        <v>230748</v>
      </c>
      <c r="G13" s="13">
        <v>242382</v>
      </c>
      <c r="H13" s="13">
        <v>251244.9</v>
      </c>
      <c r="I13" s="13">
        <v>246831.5</v>
      </c>
      <c r="J13" s="45"/>
      <c r="K13" s="45"/>
    </row>
    <row r="14" spans="1:11" s="42" customFormat="1" ht="12" customHeight="1" x14ac:dyDescent="0.3">
      <c r="A14" s="251" t="s">
        <v>80</v>
      </c>
      <c r="B14" s="199">
        <v>1.7475892253496106</v>
      </c>
      <c r="C14" s="199">
        <v>-8.9082984704025758</v>
      </c>
      <c r="D14" s="199">
        <v>-2.9005398920215919</v>
      </c>
      <c r="E14" s="199">
        <v>6.7211648239765553</v>
      </c>
      <c r="F14" s="199">
        <v>6.8624091140647492</v>
      </c>
      <c r="G14" s="199">
        <v>5.0418638514743375</v>
      </c>
      <c r="H14" s="199">
        <v>3.656583409659131</v>
      </c>
      <c r="I14" s="199">
        <v>-1.7566127710452961</v>
      </c>
      <c r="K14" s="397"/>
    </row>
    <row r="15" spans="1:11" s="27" customFormat="1" ht="14.25" customHeight="1" x14ac:dyDescent="0.25">
      <c r="A15" s="91" t="s">
        <v>531</v>
      </c>
      <c r="B15" s="13">
        <v>805760</v>
      </c>
      <c r="C15" s="13">
        <v>751317</v>
      </c>
      <c r="D15" s="13">
        <v>752322</v>
      </c>
      <c r="E15" s="13">
        <v>816672</v>
      </c>
      <c r="F15" s="13">
        <v>832017</v>
      </c>
      <c r="G15" s="13">
        <v>844492.07</v>
      </c>
      <c r="H15" s="13">
        <v>865422.83</v>
      </c>
      <c r="I15" s="13">
        <v>840829.97</v>
      </c>
      <c r="K15" s="45"/>
    </row>
    <row r="16" spans="1:11" s="27" customFormat="1" ht="12" customHeight="1" x14ac:dyDescent="0.25">
      <c r="A16" s="251" t="s">
        <v>80</v>
      </c>
      <c r="B16" s="199">
        <v>0.62428115255364069</v>
      </c>
      <c r="C16" s="199">
        <v>-6.756726568705318</v>
      </c>
      <c r="D16" s="199">
        <v>0.13376510846951906</v>
      </c>
      <c r="E16" s="199">
        <v>8.553518307320541</v>
      </c>
      <c r="F16" s="199">
        <v>1.8789673210297453</v>
      </c>
      <c r="G16" s="199">
        <v>1.4993768156179366</v>
      </c>
      <c r="H16" s="199">
        <v>2.4785028472795512</v>
      </c>
      <c r="I16" s="199">
        <v>-2.8417161123424517</v>
      </c>
      <c r="K16" s="45"/>
    </row>
    <row r="17" spans="1:11" s="42" customFormat="1" ht="14.25" customHeight="1" x14ac:dyDescent="0.3">
      <c r="A17" s="91" t="s">
        <v>324</v>
      </c>
      <c r="B17" s="13">
        <v>869606</v>
      </c>
      <c r="C17" s="13">
        <v>831971</v>
      </c>
      <c r="D17" s="13">
        <v>827648</v>
      </c>
      <c r="E17" s="13">
        <v>874601</v>
      </c>
      <c r="F17" s="13">
        <v>918435</v>
      </c>
      <c r="G17" s="13">
        <v>926961.87</v>
      </c>
      <c r="H17" s="13">
        <v>907605.43</v>
      </c>
      <c r="I17" s="13">
        <v>922115.48</v>
      </c>
      <c r="K17" s="397"/>
    </row>
    <row r="18" spans="1:11" s="27" customFormat="1" ht="12" customHeight="1" x14ac:dyDescent="0.25">
      <c r="A18" s="251" t="s">
        <v>80</v>
      </c>
      <c r="B18" s="199">
        <v>2.8351609626420915</v>
      </c>
      <c r="C18" s="199">
        <v>-4.3278220251470216</v>
      </c>
      <c r="D18" s="199">
        <v>-0.51960945754119248</v>
      </c>
      <c r="E18" s="199">
        <v>5.6730639112279713</v>
      </c>
      <c r="F18" s="199">
        <v>5.0118854197514162</v>
      </c>
      <c r="G18" s="199">
        <v>0.9284130069084906</v>
      </c>
      <c r="H18" s="199">
        <v>-2.088159246507082</v>
      </c>
      <c r="I18" s="199">
        <v>1.5987178481292164</v>
      </c>
      <c r="K18" s="45"/>
    </row>
    <row r="19" spans="1:11" s="43" customFormat="1" ht="14.25" customHeight="1" x14ac:dyDescent="0.25">
      <c r="A19" s="91" t="s">
        <v>325</v>
      </c>
      <c r="B19" s="13">
        <v>3547090</v>
      </c>
      <c r="C19" s="13">
        <v>3404316</v>
      </c>
      <c r="D19" s="13">
        <v>3524644</v>
      </c>
      <c r="E19" s="13">
        <v>3624695</v>
      </c>
      <c r="F19" s="13">
        <v>3561521</v>
      </c>
      <c r="G19" s="13">
        <v>3400057.84</v>
      </c>
      <c r="H19" s="13">
        <v>3219532.13</v>
      </c>
      <c r="I19" s="13">
        <v>3158144.17</v>
      </c>
      <c r="K19" s="145"/>
    </row>
    <row r="20" spans="1:11" s="42" customFormat="1" ht="12" customHeight="1" x14ac:dyDescent="0.3">
      <c r="A20" s="251" t="s">
        <v>80</v>
      </c>
      <c r="B20" s="199">
        <v>-1.5353379789412536</v>
      </c>
      <c r="C20" s="199">
        <v>-4.0251022669286707</v>
      </c>
      <c r="D20" s="199">
        <v>3.5345719962541766</v>
      </c>
      <c r="E20" s="199">
        <v>2.838612920907746</v>
      </c>
      <c r="F20" s="199">
        <v>-1.7428776766045151</v>
      </c>
      <c r="G20" s="199">
        <v>-4.5335450780719881</v>
      </c>
      <c r="H20" s="199">
        <v>-5.3094893820982758</v>
      </c>
      <c r="I20" s="199">
        <v>-1.9067354361206545</v>
      </c>
      <c r="K20" s="397"/>
    </row>
    <row r="21" spans="1:11" s="27" customFormat="1" ht="14.25" customHeight="1" x14ac:dyDescent="0.25">
      <c r="A21" s="91" t="s">
        <v>326</v>
      </c>
      <c r="B21" s="13">
        <v>5179869</v>
      </c>
      <c r="C21" s="13">
        <v>5212532</v>
      </c>
      <c r="D21" s="13">
        <v>5320733</v>
      </c>
      <c r="E21" s="13">
        <v>5443752</v>
      </c>
      <c r="F21" s="13">
        <v>5492869</v>
      </c>
      <c r="G21" s="13">
        <v>5505463.5</v>
      </c>
      <c r="H21" s="13">
        <v>5387339.5199999996</v>
      </c>
      <c r="I21" s="13">
        <v>5550693.5599999996</v>
      </c>
      <c r="K21" s="45"/>
    </row>
    <row r="22" spans="1:11" s="27" customFormat="1" ht="12" customHeight="1" x14ac:dyDescent="0.25">
      <c r="A22" s="251" t="s">
        <v>80</v>
      </c>
      <c r="B22" s="199">
        <v>-2.8146380616771216</v>
      </c>
      <c r="C22" s="199">
        <v>0.63057579255383356</v>
      </c>
      <c r="D22" s="199">
        <v>2.0757858177177679</v>
      </c>
      <c r="E22" s="199">
        <v>2.312068656705768</v>
      </c>
      <c r="F22" s="199">
        <v>0.90226373280781758</v>
      </c>
      <c r="G22" s="199">
        <v>0.22928819165357606</v>
      </c>
      <c r="H22" s="199">
        <v>-2.1455773887157803</v>
      </c>
      <c r="I22" s="199">
        <v>3.0321838709731042</v>
      </c>
      <c r="K22" s="45"/>
    </row>
    <row r="23" spans="1:11" s="43" customFormat="1" ht="14.25" customHeight="1" x14ac:dyDescent="0.25">
      <c r="A23" s="91" t="s">
        <v>327</v>
      </c>
      <c r="B23" s="13">
        <v>475242</v>
      </c>
      <c r="C23" s="13">
        <v>468039</v>
      </c>
      <c r="D23" s="13">
        <v>494576</v>
      </c>
      <c r="E23" s="13">
        <v>540278</v>
      </c>
      <c r="F23" s="13">
        <v>588175</v>
      </c>
      <c r="G23" s="13">
        <v>595416.79</v>
      </c>
      <c r="H23" s="13">
        <v>628751.93999999994</v>
      </c>
      <c r="I23" s="13">
        <v>627870.81000000006</v>
      </c>
      <c r="K23" s="145"/>
    </row>
    <row r="24" spans="1:11" s="42" customFormat="1" ht="12" customHeight="1" x14ac:dyDescent="0.3">
      <c r="A24" s="251" t="s">
        <v>80</v>
      </c>
      <c r="B24" s="199">
        <v>2.7066161247239151</v>
      </c>
      <c r="C24" s="199">
        <v>-1.5156488694181069</v>
      </c>
      <c r="D24" s="199">
        <v>5.6698266597441593</v>
      </c>
      <c r="E24" s="199">
        <v>9.2406424897285788</v>
      </c>
      <c r="F24" s="199">
        <v>8.8652508523389795</v>
      </c>
      <c r="G24" s="199">
        <v>1.231230501126368</v>
      </c>
      <c r="H24" s="199">
        <v>5.5986244526292195</v>
      </c>
      <c r="I24" s="199">
        <v>-0.14013952783984429</v>
      </c>
      <c r="K24" s="397"/>
    </row>
    <row r="25" spans="1:11" s="42" customFormat="1" ht="14.25" customHeight="1" x14ac:dyDescent="0.3">
      <c r="A25" s="91" t="s">
        <v>328</v>
      </c>
      <c r="B25" s="13">
        <v>391073</v>
      </c>
      <c r="C25" s="13">
        <v>393151</v>
      </c>
      <c r="D25" s="13">
        <v>427099</v>
      </c>
      <c r="E25" s="13">
        <v>503052</v>
      </c>
      <c r="F25" s="13">
        <v>618889</v>
      </c>
      <c r="G25" s="13">
        <v>646380.68000000005</v>
      </c>
      <c r="H25" s="13">
        <v>619017.85</v>
      </c>
      <c r="I25" s="13">
        <v>593361.21</v>
      </c>
      <c r="K25" s="397"/>
    </row>
    <row r="26" spans="1:11" s="43" customFormat="1" ht="12" customHeight="1" x14ac:dyDescent="0.2">
      <c r="A26" s="251" t="s">
        <v>80</v>
      </c>
      <c r="B26" s="199">
        <v>1.1358199652943934</v>
      </c>
      <c r="C26" s="199">
        <v>0.53135859545405673</v>
      </c>
      <c r="D26" s="199">
        <v>8.6348502229423261</v>
      </c>
      <c r="E26" s="199">
        <v>17.7834647236355</v>
      </c>
      <c r="F26" s="199">
        <v>23.026844143348988</v>
      </c>
      <c r="G26" s="199">
        <v>4.4421018954933889</v>
      </c>
      <c r="H26" s="199">
        <v>-4.2332376023367591</v>
      </c>
      <c r="I26" s="199">
        <v>-4.1447334677020997</v>
      </c>
      <c r="K26" s="145"/>
    </row>
    <row r="27" spans="1:11" s="42" customFormat="1" ht="14.25" customHeight="1" x14ac:dyDescent="0.3">
      <c r="A27" s="91" t="s">
        <v>329</v>
      </c>
      <c r="B27" s="13">
        <v>1304920</v>
      </c>
      <c r="C27" s="13">
        <v>1359843</v>
      </c>
      <c r="D27" s="13">
        <v>1497837</v>
      </c>
      <c r="E27" s="13">
        <v>2109475</v>
      </c>
      <c r="F27" s="13">
        <v>3125153</v>
      </c>
      <c r="G27" s="13">
        <v>2800555.34</v>
      </c>
      <c r="H27" s="13">
        <v>2321849.2799999998</v>
      </c>
      <c r="I27" s="13">
        <v>2226705.0099999998</v>
      </c>
      <c r="K27" s="397"/>
    </row>
    <row r="28" spans="1:11" s="27" customFormat="1" ht="12" customHeight="1" x14ac:dyDescent="0.25">
      <c r="A28" s="251" t="s">
        <v>80</v>
      </c>
      <c r="B28" s="199">
        <v>-8.9456445438699568</v>
      </c>
      <c r="C28" s="199">
        <v>4.2089170217331384</v>
      </c>
      <c r="D28" s="199">
        <v>10.147789119773387</v>
      </c>
      <c r="E28" s="199">
        <v>40.83475037670987</v>
      </c>
      <c r="F28" s="199">
        <v>48.148378150961733</v>
      </c>
      <c r="G28" s="199">
        <v>-10.386616591251697</v>
      </c>
      <c r="H28" s="199">
        <v>-17.093254797100354</v>
      </c>
      <c r="I28" s="199">
        <v>-4.0977797663076521</v>
      </c>
      <c r="K28" s="45"/>
    </row>
    <row r="29" spans="1:11" s="43" customFormat="1" ht="14.25" customHeight="1" x14ac:dyDescent="0.25">
      <c r="A29" s="91" t="s">
        <v>330</v>
      </c>
      <c r="B29" s="13">
        <v>1868167</v>
      </c>
      <c r="C29" s="13">
        <v>1788148</v>
      </c>
      <c r="D29" s="13">
        <v>1869206</v>
      </c>
      <c r="E29" s="13">
        <v>1961269</v>
      </c>
      <c r="F29" s="13">
        <v>2041393</v>
      </c>
      <c r="G29" s="13">
        <v>2029041.49</v>
      </c>
      <c r="H29" s="13">
        <v>1890466.5</v>
      </c>
      <c r="I29" s="13">
        <v>1928009.21</v>
      </c>
      <c r="K29" s="145"/>
    </row>
    <row r="30" spans="1:11" s="42" customFormat="1" ht="12" customHeight="1" x14ac:dyDescent="0.3">
      <c r="A30" s="251" t="s">
        <v>80</v>
      </c>
      <c r="B30" s="199">
        <v>-5.0699208309196386</v>
      </c>
      <c r="C30" s="199">
        <v>-4.2832894489625346</v>
      </c>
      <c r="D30" s="199">
        <v>4.5330699695998344</v>
      </c>
      <c r="E30" s="199">
        <v>4.9252463345399011</v>
      </c>
      <c r="F30" s="199">
        <v>4.0853141511949742</v>
      </c>
      <c r="G30" s="199">
        <v>-0.60505302016808926</v>
      </c>
      <c r="H30" s="199">
        <v>-6.8295789259587796</v>
      </c>
      <c r="I30" s="199">
        <v>1.9858966027697322</v>
      </c>
      <c r="K30" s="397"/>
    </row>
    <row r="31" spans="1:11" s="27" customFormat="1" ht="14.25" customHeight="1" x14ac:dyDescent="0.25">
      <c r="A31" s="91" t="s">
        <v>331</v>
      </c>
      <c r="B31" s="13">
        <v>31089</v>
      </c>
      <c r="C31" s="13">
        <v>30699</v>
      </c>
      <c r="D31" s="13">
        <v>29890</v>
      </c>
      <c r="E31" s="13">
        <v>27568</v>
      </c>
      <c r="F31" s="13">
        <v>26505</v>
      </c>
      <c r="G31" s="13">
        <v>26299.99</v>
      </c>
      <c r="H31" s="13">
        <v>24637.72</v>
      </c>
      <c r="I31" s="13">
        <v>25968.81</v>
      </c>
      <c r="K31" s="45"/>
    </row>
    <row r="32" spans="1:11" s="27" customFormat="1" ht="12" customHeight="1" x14ac:dyDescent="0.25">
      <c r="A32" s="251" t="s">
        <v>80</v>
      </c>
      <c r="B32" s="199">
        <v>6.1420279959030433</v>
      </c>
      <c r="C32" s="199">
        <v>-1.2544629933416984</v>
      </c>
      <c r="D32" s="199">
        <v>-2.6352649923450322</v>
      </c>
      <c r="E32" s="199">
        <v>-7.7684844429575133</v>
      </c>
      <c r="F32" s="199">
        <v>-3.8559199071387162</v>
      </c>
      <c r="G32" s="199">
        <v>-0.77347670250895728</v>
      </c>
      <c r="H32" s="199">
        <v>-6.3204206541523362</v>
      </c>
      <c r="I32" s="199">
        <v>5.4026508946444673</v>
      </c>
      <c r="K32" s="45"/>
    </row>
    <row r="33" spans="1:11" s="43" customFormat="1" ht="13.8" x14ac:dyDescent="0.25">
      <c r="A33" s="91" t="s">
        <v>332</v>
      </c>
      <c r="B33" s="13">
        <v>30713</v>
      </c>
      <c r="C33" s="13">
        <v>29440</v>
      </c>
      <c r="D33" s="13">
        <v>29184</v>
      </c>
      <c r="E33" s="13">
        <v>29239</v>
      </c>
      <c r="F33" s="13">
        <v>30506</v>
      </c>
      <c r="G33" s="13">
        <v>28447.69</v>
      </c>
      <c r="H33" s="13">
        <v>29301.83</v>
      </c>
      <c r="I33" s="13">
        <v>29453.1</v>
      </c>
      <c r="K33" s="145"/>
    </row>
    <row r="34" spans="1:11" s="42" customFormat="1" ht="12" customHeight="1" x14ac:dyDescent="0.3">
      <c r="A34" s="251" t="s">
        <v>80</v>
      </c>
      <c r="B34" s="199">
        <v>-2.3744437380801009</v>
      </c>
      <c r="C34" s="199">
        <v>-4.1448246670790834</v>
      </c>
      <c r="D34" s="199">
        <v>-0.86956521739129933</v>
      </c>
      <c r="E34" s="199">
        <v>0.18845942982457231</v>
      </c>
      <c r="F34" s="199">
        <v>4.3332535312425202</v>
      </c>
      <c r="G34" s="199">
        <v>-6.7472300531043139</v>
      </c>
      <c r="H34" s="199">
        <v>3.0024933483175698</v>
      </c>
      <c r="I34" s="199">
        <v>0.51624762002917546</v>
      </c>
      <c r="K34" s="397"/>
    </row>
    <row r="35" spans="1:11" s="27" customFormat="1" ht="13.8" x14ac:dyDescent="0.25">
      <c r="A35" s="91" t="s">
        <v>333</v>
      </c>
      <c r="B35" s="13">
        <v>18279</v>
      </c>
      <c r="C35" s="13">
        <v>17586</v>
      </c>
      <c r="D35" s="13">
        <v>16894</v>
      </c>
      <c r="E35" s="13">
        <v>15590</v>
      </c>
      <c r="F35" s="13">
        <v>17672</v>
      </c>
      <c r="G35" s="13">
        <v>21253.919999999998</v>
      </c>
      <c r="H35" s="13">
        <v>22117.23</v>
      </c>
      <c r="I35" s="13">
        <v>19937.37</v>
      </c>
      <c r="K35" s="45"/>
    </row>
    <row r="36" spans="1:11" s="43" customFormat="1" ht="12" customHeight="1" x14ac:dyDescent="0.2">
      <c r="A36" s="251" t="s">
        <v>80</v>
      </c>
      <c r="B36" s="199">
        <v>6.5458148752622902</v>
      </c>
      <c r="C36" s="199">
        <v>-3.7912358444116223</v>
      </c>
      <c r="D36" s="199">
        <v>-3.9349482542931913</v>
      </c>
      <c r="E36" s="199">
        <v>-7.7187167041553266</v>
      </c>
      <c r="F36" s="199">
        <v>13.354714560615788</v>
      </c>
      <c r="G36" s="199">
        <v>20.268899954730646</v>
      </c>
      <c r="H36" s="199">
        <v>4.061885995618697</v>
      </c>
      <c r="I36" s="199">
        <v>-9.8559358473009553</v>
      </c>
      <c r="K36" s="145"/>
    </row>
    <row r="37" spans="1:11" s="43" customFormat="1" ht="6" customHeight="1" x14ac:dyDescent="0.2">
      <c r="A37" s="251"/>
      <c r="B37" s="199"/>
      <c r="C37" s="199"/>
      <c r="D37" s="199"/>
      <c r="E37" s="199"/>
      <c r="F37" s="199"/>
      <c r="G37" s="199"/>
      <c r="H37" s="199"/>
      <c r="I37" s="199"/>
      <c r="K37" s="145"/>
    </row>
    <row r="38" spans="1:11" s="43" customFormat="1" ht="13.8" x14ac:dyDescent="0.25">
      <c r="A38" s="184" t="s">
        <v>133</v>
      </c>
      <c r="B38" s="57">
        <v>15662336</v>
      </c>
      <c r="C38" s="57">
        <v>15365139</v>
      </c>
      <c r="D38" s="57">
        <v>15869203</v>
      </c>
      <c r="E38" s="57">
        <v>17093684</v>
      </c>
      <c r="F38" s="57">
        <v>18542658</v>
      </c>
      <c r="G38" s="57">
        <v>18196527</v>
      </c>
      <c r="H38" s="57">
        <v>17281836.82</v>
      </c>
      <c r="I38" s="57">
        <v>17208258.140000001</v>
      </c>
      <c r="K38" s="145"/>
    </row>
    <row r="39" spans="1:11" s="43" customFormat="1" ht="12" customHeight="1" x14ac:dyDescent="0.2">
      <c r="A39" s="1067" t="s">
        <v>80</v>
      </c>
      <c r="B39" s="1068">
        <v>-2.4170300872084716</v>
      </c>
      <c r="C39" s="1068">
        <v>-1.8975266524738021</v>
      </c>
      <c r="D39" s="1068">
        <v>3.2805690856425151</v>
      </c>
      <c r="E39" s="1068">
        <v>7.7160837882028543</v>
      </c>
      <c r="F39" s="1068">
        <v>8.4766630762566955</v>
      </c>
      <c r="G39" s="1068">
        <v>-1.8666741305372714</v>
      </c>
      <c r="H39" s="1068">
        <v>-5.0267294412829404</v>
      </c>
      <c r="I39" s="1068">
        <v>-0.42575728938053503</v>
      </c>
      <c r="K39" s="145"/>
    </row>
    <row r="40" spans="1:11" s="43" customFormat="1" ht="12" customHeight="1" x14ac:dyDescent="0.2">
      <c r="A40" s="1067"/>
      <c r="B40" s="1068"/>
      <c r="C40" s="1068"/>
      <c r="D40" s="1068"/>
      <c r="E40" s="1068"/>
      <c r="F40" s="1068"/>
      <c r="G40" s="1068"/>
      <c r="H40" s="1068"/>
      <c r="I40" s="1068"/>
      <c r="K40" s="145"/>
    </row>
    <row r="41" spans="1:11" s="43" customFormat="1" ht="12" customHeight="1" x14ac:dyDescent="0.2">
      <c r="A41" s="1067"/>
      <c r="B41" s="1068"/>
      <c r="C41" s="1068"/>
      <c r="D41" s="1068"/>
      <c r="E41" s="1068"/>
      <c r="F41" s="1068"/>
      <c r="G41" s="1068"/>
      <c r="H41" s="1068"/>
      <c r="I41" s="1068"/>
      <c r="K41" s="145"/>
    </row>
    <row r="42" spans="1:11" s="43" customFormat="1" ht="12" customHeight="1" x14ac:dyDescent="0.2">
      <c r="A42" s="1067"/>
      <c r="B42" s="1068"/>
      <c r="C42" s="1068"/>
      <c r="D42" s="1068"/>
      <c r="E42" s="1068"/>
      <c r="F42" s="1068"/>
      <c r="G42" s="1068"/>
      <c r="H42" s="1068"/>
      <c r="I42" s="1068"/>
      <c r="K42" s="145"/>
    </row>
    <row r="43" spans="1:11" s="43" customFormat="1" ht="15.75" customHeight="1" x14ac:dyDescent="0.3">
      <c r="A43" s="29" t="s">
        <v>1961</v>
      </c>
      <c r="B43" s="38">
        <v>2012</v>
      </c>
      <c r="C43" s="38">
        <v>2013</v>
      </c>
      <c r="D43" s="38">
        <v>2014</v>
      </c>
      <c r="E43" s="38">
        <v>2015</v>
      </c>
      <c r="F43" s="38">
        <v>2016</v>
      </c>
      <c r="G43" s="38">
        <v>2017</v>
      </c>
      <c r="H43" s="38">
        <v>2018</v>
      </c>
      <c r="I43" s="38">
        <v>2019</v>
      </c>
      <c r="K43" s="145"/>
    </row>
    <row r="44" spans="1:11" s="43" customFormat="1" ht="4.5" customHeight="1" thickBot="1" x14ac:dyDescent="0.35">
      <c r="A44" s="25"/>
      <c r="B44" s="73"/>
      <c r="C44" s="73"/>
      <c r="D44" s="73"/>
      <c r="E44" s="73"/>
      <c r="F44" s="73"/>
      <c r="G44" s="73"/>
      <c r="H44" s="73"/>
      <c r="I44" s="73"/>
      <c r="K44" s="145"/>
    </row>
    <row r="45" spans="1:11" s="43" customFormat="1" ht="4.5" customHeight="1" x14ac:dyDescent="0.25">
      <c r="A45"/>
      <c r="B45"/>
      <c r="C45"/>
      <c r="D45"/>
      <c r="E45"/>
      <c r="F45"/>
      <c r="G45"/>
      <c r="H45"/>
      <c r="I45"/>
      <c r="K45" s="145"/>
    </row>
    <row r="46" spans="1:11" s="43" customFormat="1" ht="12" customHeight="1" x14ac:dyDescent="0.25">
      <c r="A46" s="91" t="s">
        <v>490</v>
      </c>
      <c r="B46" s="13">
        <v>2402</v>
      </c>
      <c r="C46" s="13">
        <v>2229</v>
      </c>
      <c r="D46" s="13">
        <v>2178</v>
      </c>
      <c r="E46" s="13">
        <v>2243</v>
      </c>
      <c r="F46" s="13">
        <v>2502</v>
      </c>
      <c r="G46" s="13">
        <v>2671</v>
      </c>
      <c r="H46" s="13">
        <v>2586</v>
      </c>
      <c r="I46" s="13">
        <v>2387.08</v>
      </c>
      <c r="K46" s="145"/>
    </row>
    <row r="47" spans="1:11" s="43" customFormat="1" ht="12" customHeight="1" x14ac:dyDescent="0.2">
      <c r="A47" s="251" t="s">
        <v>80</v>
      </c>
      <c r="B47" s="199">
        <v>-3.1841999193873427</v>
      </c>
      <c r="C47" s="199">
        <v>-7.2023313905079096</v>
      </c>
      <c r="D47" s="199">
        <v>-2.2880215343203281</v>
      </c>
      <c r="E47" s="199">
        <v>2.9843893480257178</v>
      </c>
      <c r="F47" s="199">
        <v>11.547035220686585</v>
      </c>
      <c r="G47" s="199">
        <v>6.7545963229416417</v>
      </c>
      <c r="H47" s="199">
        <v>-3.1823287158367686</v>
      </c>
      <c r="I47" s="199">
        <v>-7.6921887084300149</v>
      </c>
      <c r="K47" s="145"/>
    </row>
    <row r="48" spans="1:11" s="43" customFormat="1" ht="12" customHeight="1" x14ac:dyDescent="0.25">
      <c r="A48" s="91" t="s">
        <v>491</v>
      </c>
      <c r="B48" s="13">
        <v>629</v>
      </c>
      <c r="C48" s="13">
        <v>560</v>
      </c>
      <c r="D48" s="13">
        <v>530</v>
      </c>
      <c r="E48" s="13">
        <v>544</v>
      </c>
      <c r="F48" s="13">
        <v>572</v>
      </c>
      <c r="G48" s="13">
        <v>598</v>
      </c>
      <c r="H48" s="13">
        <v>610</v>
      </c>
      <c r="I48" s="13">
        <v>590.12</v>
      </c>
      <c r="K48" s="145"/>
    </row>
    <row r="49" spans="1:11" s="43" customFormat="1" ht="12" customHeight="1" x14ac:dyDescent="0.2">
      <c r="A49" s="251" t="s">
        <v>80</v>
      </c>
      <c r="B49" s="199">
        <v>-0.4746835443038</v>
      </c>
      <c r="C49" s="199">
        <v>-10.9697933227345</v>
      </c>
      <c r="D49" s="199">
        <v>-5.3571428571428603</v>
      </c>
      <c r="E49" s="199">
        <v>2.6415094339622636</v>
      </c>
      <c r="F49" s="199">
        <v>5.1470588235294157</v>
      </c>
      <c r="G49" s="199">
        <v>4.5454545454545414</v>
      </c>
      <c r="H49" s="199">
        <v>2.006688963210701</v>
      </c>
      <c r="I49" s="199">
        <v>-3.2590163934426264</v>
      </c>
      <c r="K49" s="145"/>
    </row>
    <row r="50" spans="1:11" s="43" customFormat="1" ht="12" customHeight="1" x14ac:dyDescent="0.25">
      <c r="A50" s="91" t="s">
        <v>531</v>
      </c>
      <c r="B50" s="13">
        <v>2285</v>
      </c>
      <c r="C50" s="13">
        <v>2087</v>
      </c>
      <c r="D50" s="13">
        <v>1982</v>
      </c>
      <c r="E50" s="13">
        <v>2069</v>
      </c>
      <c r="F50" s="13">
        <v>2081</v>
      </c>
      <c r="G50" s="13">
        <v>2119</v>
      </c>
      <c r="H50" s="13">
        <v>2126</v>
      </c>
      <c r="I50" s="13">
        <v>2033.23</v>
      </c>
      <c r="K50" s="145"/>
    </row>
    <row r="51" spans="1:11" s="43" customFormat="1" ht="12" customHeight="1" x14ac:dyDescent="0.2">
      <c r="A51" s="251" t="s">
        <v>80</v>
      </c>
      <c r="B51" s="199">
        <v>-1.7626827171109194</v>
      </c>
      <c r="C51" s="199">
        <v>-8.665207877461711</v>
      </c>
      <c r="D51" s="199">
        <v>-5.0311451844753279</v>
      </c>
      <c r="E51" s="199">
        <v>4.3895055499495461</v>
      </c>
      <c r="F51" s="199">
        <v>0.57999033349445117</v>
      </c>
      <c r="G51" s="199">
        <v>1.8260451705910619</v>
      </c>
      <c r="H51" s="199">
        <v>0.3303445021236362</v>
      </c>
      <c r="I51" s="199">
        <v>-4.3635936030103517</v>
      </c>
      <c r="K51" s="145"/>
    </row>
    <row r="52" spans="1:11" s="43" customFormat="1" ht="12" customHeight="1" x14ac:dyDescent="0.25">
      <c r="A52" s="91" t="s">
        <v>324</v>
      </c>
      <c r="B52" s="13">
        <v>2453</v>
      </c>
      <c r="C52" s="13">
        <v>2297</v>
      </c>
      <c r="D52" s="13">
        <v>2211</v>
      </c>
      <c r="E52" s="13">
        <v>2250</v>
      </c>
      <c r="F52" s="13">
        <v>2317</v>
      </c>
      <c r="G52" s="13">
        <v>2330</v>
      </c>
      <c r="H52" s="13">
        <v>2241</v>
      </c>
      <c r="I52" s="13">
        <v>2214.84</v>
      </c>
      <c r="K52" s="145"/>
    </row>
    <row r="53" spans="1:11" s="43" customFormat="1" ht="12" customHeight="1" x14ac:dyDescent="0.2">
      <c r="A53" s="251" t="s">
        <v>80</v>
      </c>
      <c r="B53" s="199">
        <v>0.69786535303777431</v>
      </c>
      <c r="C53" s="199">
        <v>-6.359559722788422</v>
      </c>
      <c r="D53" s="199">
        <v>-3.7440139312146292</v>
      </c>
      <c r="E53" s="199">
        <v>1.7639077340569909</v>
      </c>
      <c r="F53" s="199">
        <v>2.9777777777777681</v>
      </c>
      <c r="G53" s="199">
        <v>0.56107034958998714</v>
      </c>
      <c r="H53" s="199">
        <v>-3.8197424892703835</v>
      </c>
      <c r="I53" s="199">
        <v>-1.1673360107094966</v>
      </c>
      <c r="K53" s="145"/>
    </row>
    <row r="54" spans="1:11" s="43" customFormat="1" ht="12" customHeight="1" x14ac:dyDescent="0.25">
      <c r="A54" s="91" t="s">
        <v>325</v>
      </c>
      <c r="B54" s="13">
        <v>10241</v>
      </c>
      <c r="C54" s="13">
        <v>9608</v>
      </c>
      <c r="D54" s="13">
        <v>9531</v>
      </c>
      <c r="E54" s="13">
        <v>9555</v>
      </c>
      <c r="F54" s="13">
        <v>9244</v>
      </c>
      <c r="G54" s="13">
        <v>8764</v>
      </c>
      <c r="H54" s="13">
        <v>8075</v>
      </c>
      <c r="I54" s="13">
        <v>7693.09</v>
      </c>
      <c r="K54" s="145"/>
    </row>
    <row r="55" spans="1:11" s="43" customFormat="1" ht="12" customHeight="1" x14ac:dyDescent="0.2">
      <c r="A55" s="251" t="s">
        <v>80</v>
      </c>
      <c r="B55" s="199">
        <v>-2.9197080291970767</v>
      </c>
      <c r="C55" s="199">
        <v>-6.1810370081046724</v>
      </c>
      <c r="D55" s="199">
        <v>-0.8014154870940926</v>
      </c>
      <c r="E55" s="199">
        <v>0.25180988353792344</v>
      </c>
      <c r="F55" s="199">
        <v>-3.2548403976975449</v>
      </c>
      <c r="G55" s="199">
        <v>-5.1925573344872351</v>
      </c>
      <c r="H55" s="199">
        <v>-7.8617069831127377</v>
      </c>
      <c r="I55" s="199">
        <v>-4.7295356037151741</v>
      </c>
      <c r="K55" s="145"/>
    </row>
    <row r="56" spans="1:11" s="43" customFormat="1" ht="12" customHeight="1" x14ac:dyDescent="0.25">
      <c r="A56" s="91" t="s">
        <v>326</v>
      </c>
      <c r="B56" s="13">
        <v>14260</v>
      </c>
      <c r="C56" s="13">
        <v>13807</v>
      </c>
      <c r="D56" s="13">
        <v>13371</v>
      </c>
      <c r="E56" s="13">
        <v>13266</v>
      </c>
      <c r="F56" s="13">
        <v>13058</v>
      </c>
      <c r="G56" s="13">
        <v>12890</v>
      </c>
      <c r="H56" s="13">
        <v>12440</v>
      </c>
      <c r="I56" s="13">
        <v>12629.1</v>
      </c>
      <c r="K56" s="145"/>
    </row>
    <row r="57" spans="1:11" s="43" customFormat="1" ht="12" customHeight="1" x14ac:dyDescent="0.2">
      <c r="A57" s="251" t="s">
        <v>80</v>
      </c>
      <c r="B57" s="199">
        <v>-4.8889481758153774</v>
      </c>
      <c r="C57" s="199">
        <v>-3.1767180925666216</v>
      </c>
      <c r="D57" s="199">
        <v>-3.1578184978634072</v>
      </c>
      <c r="E57" s="199">
        <v>-0.78528157953781097</v>
      </c>
      <c r="F57" s="199">
        <v>-1.5679179858284376</v>
      </c>
      <c r="G57" s="199">
        <v>-1.2865676213815291</v>
      </c>
      <c r="H57" s="199">
        <v>-3.4910783553141922</v>
      </c>
      <c r="I57" s="199">
        <v>1.5200964630225133</v>
      </c>
      <c r="K57" s="145"/>
    </row>
    <row r="58" spans="1:11" s="43" customFormat="1" ht="12" customHeight="1" x14ac:dyDescent="0.25">
      <c r="A58" s="91" t="s">
        <v>327</v>
      </c>
      <c r="B58" s="13">
        <v>1328</v>
      </c>
      <c r="C58" s="13">
        <v>1270</v>
      </c>
      <c r="D58" s="13">
        <v>1269</v>
      </c>
      <c r="E58" s="13">
        <v>1344</v>
      </c>
      <c r="F58" s="13">
        <v>1445</v>
      </c>
      <c r="G58" s="13">
        <v>1445</v>
      </c>
      <c r="H58" s="13">
        <v>1491</v>
      </c>
      <c r="I58" s="13">
        <v>1484.3</v>
      </c>
      <c r="K58" s="145"/>
    </row>
    <row r="59" spans="1:11" s="43" customFormat="1" ht="12" customHeight="1" x14ac:dyDescent="0.2">
      <c r="A59" s="251" t="s">
        <v>80</v>
      </c>
      <c r="B59" s="199">
        <v>-0.52434456928839301</v>
      </c>
      <c r="C59" s="199">
        <v>-4.3674698795180706</v>
      </c>
      <c r="D59" s="199">
        <v>-7.8740157480317041E-2</v>
      </c>
      <c r="E59" s="199">
        <v>5.9101654846335672</v>
      </c>
      <c r="F59" s="199">
        <v>7.5148809523809534</v>
      </c>
      <c r="G59" s="199">
        <v>0</v>
      </c>
      <c r="H59" s="199">
        <v>3.183391003460212</v>
      </c>
      <c r="I59" s="199">
        <v>-0.44936284372903978</v>
      </c>
      <c r="K59" s="145"/>
    </row>
    <row r="60" spans="1:11" s="43" customFormat="1" ht="12" customHeight="1" x14ac:dyDescent="0.25">
      <c r="A60" s="91" t="s">
        <v>328</v>
      </c>
      <c r="B60" s="13">
        <v>1028</v>
      </c>
      <c r="C60" s="13">
        <v>995</v>
      </c>
      <c r="D60" s="13">
        <v>1025</v>
      </c>
      <c r="E60" s="13">
        <v>1170</v>
      </c>
      <c r="F60" s="13">
        <v>1409</v>
      </c>
      <c r="G60" s="13">
        <v>1466</v>
      </c>
      <c r="H60" s="13">
        <v>1397</v>
      </c>
      <c r="I60" s="13">
        <v>1329.07</v>
      </c>
      <c r="K60" s="145"/>
    </row>
    <row r="61" spans="1:11" s="43" customFormat="1" ht="12" customHeight="1" x14ac:dyDescent="0.2">
      <c r="A61" s="251" t="s">
        <v>80</v>
      </c>
      <c r="B61" s="199">
        <v>-2.0952380952380945</v>
      </c>
      <c r="C61" s="199">
        <v>-3.2101167315175094</v>
      </c>
      <c r="D61" s="199">
        <v>3.015075376884413</v>
      </c>
      <c r="E61" s="199">
        <v>14.146341463414625</v>
      </c>
      <c r="F61" s="199">
        <v>20.427350427350422</v>
      </c>
      <c r="G61" s="199">
        <v>4.0454222853087307</v>
      </c>
      <c r="H61" s="199">
        <v>-4.7066848567530739</v>
      </c>
      <c r="I61" s="199">
        <v>-4.8625626342161832</v>
      </c>
      <c r="K61" s="145"/>
    </row>
    <row r="62" spans="1:11" s="43" customFormat="1" ht="12" customHeight="1" x14ac:dyDescent="0.25">
      <c r="A62" s="91" t="s">
        <v>329</v>
      </c>
      <c r="B62" s="13">
        <v>3306</v>
      </c>
      <c r="C62" s="13">
        <v>3310</v>
      </c>
      <c r="D62" s="13">
        <v>3438</v>
      </c>
      <c r="E62" s="13">
        <v>4683</v>
      </c>
      <c r="F62" s="13">
        <v>6850</v>
      </c>
      <c r="G62" s="13">
        <v>6112</v>
      </c>
      <c r="H62" s="13">
        <v>5019</v>
      </c>
      <c r="I62" s="13">
        <v>4781.47</v>
      </c>
      <c r="K62" s="145"/>
    </row>
    <row r="63" spans="1:11" s="43" customFormat="1" ht="12" customHeight="1" x14ac:dyDescent="0.2">
      <c r="A63" s="251" t="s">
        <v>80</v>
      </c>
      <c r="B63" s="199">
        <v>-9.9427948787796261</v>
      </c>
      <c r="C63" s="199">
        <v>0.12099213551119981</v>
      </c>
      <c r="D63" s="199">
        <v>3.8670694864048283</v>
      </c>
      <c r="E63" s="199">
        <v>36.21291448516579</v>
      </c>
      <c r="F63" s="199">
        <v>46.273756139226997</v>
      </c>
      <c r="G63" s="199">
        <v>-10.773722627737225</v>
      </c>
      <c r="H63" s="199">
        <v>-17.882853403141365</v>
      </c>
      <c r="I63" s="199">
        <v>-4.732616058975891</v>
      </c>
      <c r="K63" s="145"/>
    </row>
    <row r="64" spans="1:11" s="43" customFormat="1" ht="12" customHeight="1" x14ac:dyDescent="0.25">
      <c r="A64" s="91" t="s">
        <v>330</v>
      </c>
      <c r="B64" s="13">
        <v>5194</v>
      </c>
      <c r="C64" s="13">
        <v>4797</v>
      </c>
      <c r="D64" s="13">
        <v>4715</v>
      </c>
      <c r="E64" s="13">
        <v>4794</v>
      </c>
      <c r="F64" s="13">
        <v>4893</v>
      </c>
      <c r="G64" s="13">
        <v>4792</v>
      </c>
      <c r="H64" s="13">
        <v>4400</v>
      </c>
      <c r="I64" s="13">
        <v>4400.92</v>
      </c>
      <c r="K64" s="145"/>
    </row>
    <row r="65" spans="1:11" s="43" customFormat="1" ht="12" customHeight="1" x14ac:dyDescent="0.2">
      <c r="A65" s="251" t="s">
        <v>80</v>
      </c>
      <c r="B65" s="199">
        <v>-7.0008952551477215</v>
      </c>
      <c r="C65" s="199">
        <v>-7.6434347323835139</v>
      </c>
      <c r="D65" s="199">
        <v>-1.7094017094017144</v>
      </c>
      <c r="E65" s="199">
        <v>1.6755037115588456</v>
      </c>
      <c r="F65" s="199">
        <v>2.0650813516896127</v>
      </c>
      <c r="G65" s="199">
        <v>-2.0641733088085035</v>
      </c>
      <c r="H65" s="199">
        <v>-8.1803005008347256</v>
      </c>
      <c r="I65" s="199">
        <v>2.0909090909082551E-2</v>
      </c>
      <c r="K65" s="145"/>
    </row>
    <row r="66" spans="1:11" s="43" customFormat="1" ht="12" customHeight="1" x14ac:dyDescent="0.25">
      <c r="A66" s="91" t="s">
        <v>331</v>
      </c>
      <c r="B66" s="13">
        <v>73</v>
      </c>
      <c r="C66" s="13">
        <v>70</v>
      </c>
      <c r="D66" s="13">
        <v>67</v>
      </c>
      <c r="E66" s="13">
        <v>60</v>
      </c>
      <c r="F66" s="13">
        <v>57</v>
      </c>
      <c r="G66" s="13">
        <v>56</v>
      </c>
      <c r="H66" s="13">
        <v>52</v>
      </c>
      <c r="I66" s="13">
        <v>53</v>
      </c>
      <c r="K66" s="145"/>
    </row>
    <row r="67" spans="1:11" s="43" customFormat="1" ht="12" customHeight="1" x14ac:dyDescent="0.2">
      <c r="A67" s="251" t="s">
        <v>80</v>
      </c>
      <c r="B67" s="199">
        <v>5.7971014492753659</v>
      </c>
      <c r="C67" s="199">
        <v>-4.1095890410958962</v>
      </c>
      <c r="D67" s="199">
        <v>-4.2857142857142811</v>
      </c>
      <c r="E67" s="199">
        <v>-10.447761194029848</v>
      </c>
      <c r="F67" s="199">
        <v>-5.0000000000000044</v>
      </c>
      <c r="G67" s="199">
        <v>-1.7543859649122862</v>
      </c>
      <c r="H67" s="199">
        <v>-7.1428571428571397</v>
      </c>
      <c r="I67" s="199">
        <v>1.9230769230769162</v>
      </c>
      <c r="K67" s="145"/>
    </row>
    <row r="68" spans="1:11" s="43" customFormat="1" ht="12" customHeight="1" x14ac:dyDescent="0.25">
      <c r="A68" s="91" t="s">
        <v>332</v>
      </c>
      <c r="B68" s="13">
        <v>70</v>
      </c>
      <c r="C68" s="13">
        <v>65</v>
      </c>
      <c r="D68" s="13">
        <v>63</v>
      </c>
      <c r="E68" s="13">
        <v>61</v>
      </c>
      <c r="F68" s="13">
        <v>63</v>
      </c>
      <c r="G68" s="13">
        <v>59</v>
      </c>
      <c r="H68" s="13">
        <v>59</v>
      </c>
      <c r="I68" s="13">
        <v>59</v>
      </c>
      <c r="K68" s="145"/>
    </row>
    <row r="69" spans="1:11" s="43" customFormat="1" ht="12" customHeight="1" x14ac:dyDescent="0.2">
      <c r="A69" s="251" t="s">
        <v>80</v>
      </c>
      <c r="B69" s="199">
        <v>-4.1095890410958962</v>
      </c>
      <c r="C69" s="199">
        <v>-7.1428571428571397</v>
      </c>
      <c r="D69" s="199">
        <v>-3.0769230769230771</v>
      </c>
      <c r="E69" s="199">
        <v>-3.1746031746031744</v>
      </c>
      <c r="F69" s="199">
        <v>3.2786885245901676</v>
      </c>
      <c r="G69" s="199">
        <v>-6.3492063492063489</v>
      </c>
      <c r="H69" s="199">
        <v>0</v>
      </c>
      <c r="I69" s="199">
        <v>0</v>
      </c>
      <c r="K69" s="145"/>
    </row>
    <row r="70" spans="1:11" s="43" customFormat="1" ht="12" customHeight="1" x14ac:dyDescent="0.25">
      <c r="A70" s="91" t="s">
        <v>333</v>
      </c>
      <c r="B70" s="13">
        <v>42</v>
      </c>
      <c r="C70" s="13">
        <v>40</v>
      </c>
      <c r="D70" s="13">
        <v>38</v>
      </c>
      <c r="E70" s="13">
        <v>34</v>
      </c>
      <c r="F70" s="13">
        <v>38</v>
      </c>
      <c r="G70" s="13">
        <v>44</v>
      </c>
      <c r="H70" s="13">
        <v>46</v>
      </c>
      <c r="I70" s="13">
        <v>41</v>
      </c>
      <c r="K70" s="145"/>
    </row>
    <row r="71" spans="1:11" s="43" customFormat="1" ht="12" customHeight="1" x14ac:dyDescent="0.2">
      <c r="A71" s="251" t="s">
        <v>80</v>
      </c>
      <c r="B71" s="199">
        <v>2.4390243902439046</v>
      </c>
      <c r="C71" s="199">
        <v>-4.7619047619047672</v>
      </c>
      <c r="D71" s="199">
        <v>-5.0000000000000044</v>
      </c>
      <c r="E71" s="199">
        <v>-10.526315789473683</v>
      </c>
      <c r="F71" s="199">
        <v>11.764705882352944</v>
      </c>
      <c r="G71" s="199">
        <v>15.789473684210531</v>
      </c>
      <c r="H71" s="199">
        <v>4.5454545454545414</v>
      </c>
      <c r="I71" s="199">
        <v>-10.869565217391308</v>
      </c>
      <c r="K71" s="145"/>
    </row>
    <row r="72" spans="1:11" s="43" customFormat="1" ht="6" customHeight="1" x14ac:dyDescent="0.2">
      <c r="A72" s="251"/>
      <c r="B72" s="199"/>
      <c r="C72" s="199"/>
      <c r="D72" s="199"/>
      <c r="E72" s="199"/>
      <c r="F72" s="199"/>
      <c r="G72" s="199"/>
      <c r="H72" s="199"/>
      <c r="I72" s="199"/>
      <c r="K72" s="145"/>
    </row>
    <row r="73" spans="1:11" s="27" customFormat="1" ht="12.75" customHeight="1" x14ac:dyDescent="0.25">
      <c r="A73" s="184" t="s">
        <v>133</v>
      </c>
      <c r="B73" s="57">
        <v>43381</v>
      </c>
      <c r="C73" s="57">
        <v>41189</v>
      </c>
      <c r="D73" s="57">
        <v>40440</v>
      </c>
      <c r="E73" s="57">
        <v>42094</v>
      </c>
      <c r="F73" s="57">
        <v>44548</v>
      </c>
      <c r="G73" s="57">
        <v>43363</v>
      </c>
      <c r="H73" s="57">
        <v>40562</v>
      </c>
      <c r="I73" s="57">
        <v>39713.269999999997</v>
      </c>
    </row>
    <row r="74" spans="1:11" s="27" customFormat="1" ht="12" customHeight="1" x14ac:dyDescent="0.25">
      <c r="A74" s="1067" t="s">
        <v>80</v>
      </c>
      <c r="B74" s="1068">
        <v>-4.2467718794835019</v>
      </c>
      <c r="C74" s="1068">
        <v>-5.052903344782278</v>
      </c>
      <c r="D74" s="1068">
        <v>-1.8184466726553161</v>
      </c>
      <c r="E74" s="1068">
        <v>4.090009891196833</v>
      </c>
      <c r="F74" s="1068">
        <v>5.8298094740343087</v>
      </c>
      <c r="G74" s="1068">
        <v>-2.6600520786567272</v>
      </c>
      <c r="H74" s="1068">
        <v>-6.4594239328459757</v>
      </c>
      <c r="I74" s="1068">
        <v>-2.0924264089542066</v>
      </c>
    </row>
    <row r="75" spans="1:11" ht="13.8" x14ac:dyDescent="0.25">
      <c r="A75" s="161"/>
      <c r="B75" s="161"/>
    </row>
    <row r="76" spans="1:11" ht="33" customHeight="1" x14ac:dyDescent="0.25">
      <c r="A76" s="1457" t="s">
        <v>2271</v>
      </c>
      <c r="B76" s="1457"/>
      <c r="C76" s="1457"/>
      <c r="D76" s="1457"/>
      <c r="E76" s="1457"/>
      <c r="F76" s="1457"/>
      <c r="G76" s="1457"/>
      <c r="H76" s="1457"/>
      <c r="I76" s="1457"/>
    </row>
    <row r="106" ht="12.75" customHeight="1" x14ac:dyDescent="0.25"/>
  </sheetData>
  <mergeCells count="6">
    <mergeCell ref="A76:I76"/>
    <mergeCell ref="A1:I1"/>
    <mergeCell ref="A3:I3"/>
    <mergeCell ref="A4:I4"/>
    <mergeCell ref="A5:I5"/>
    <mergeCell ref="A6:I6"/>
  </mergeCells>
  <hyperlinks>
    <hyperlink ref="A76:I76" r:id="rId1" display="Source: Statistics Canada. Table 14-10-0007-01 Employment insurance benefit characteristics by class of worker, monthly, unadjusted for seasonality"/>
  </hyperlinks>
  <printOptions horizontalCentered="1"/>
  <pageMargins left="0.74803149606299202" right="0.74803149606299202" top="0.98425196850393704" bottom="0.98425196850393704" header="0.511811023622047" footer="0.511811023622047"/>
  <pageSetup scale="71" firstPageNumber="27" orientation="portrait" useFirstPageNumber="1" r:id="rId2"/>
  <headerFooter alignWithMargins="0"/>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3"/>
    <pageSetUpPr fitToPage="1"/>
  </sheetPr>
  <dimension ref="A1:X89"/>
  <sheetViews>
    <sheetView zoomScaleNormal="100" workbookViewId="0">
      <selection sqref="A1:K1"/>
    </sheetView>
  </sheetViews>
  <sheetFormatPr defaultRowHeight="13.2" x14ac:dyDescent="0.25"/>
  <cols>
    <col min="1" max="1" width="38.88671875" customWidth="1"/>
    <col min="2" max="2" width="9.6640625" customWidth="1"/>
    <col min="3" max="8" width="9.33203125" bestFit="1" customWidth="1"/>
    <col min="9" max="9" width="10" bestFit="1" customWidth="1"/>
    <col min="10" max="11" width="9.33203125" bestFit="1" customWidth="1"/>
  </cols>
  <sheetData>
    <row r="1" spans="1:24" ht="17.399999999999999" x14ac:dyDescent="0.3">
      <c r="A1" s="1436" t="s">
        <v>1295</v>
      </c>
      <c r="B1" s="1436"/>
      <c r="C1" s="1436"/>
      <c r="D1" s="1436"/>
      <c r="E1" s="1436"/>
      <c r="F1" s="1436"/>
      <c r="G1" s="1436"/>
      <c r="H1" s="1436"/>
      <c r="I1" s="1436"/>
      <c r="J1" s="1436"/>
      <c r="K1" s="1436"/>
    </row>
    <row r="2" spans="1:24" ht="17.399999999999999" x14ac:dyDescent="0.3">
      <c r="A2" s="49"/>
      <c r="B2" s="49"/>
      <c r="C2" s="2"/>
      <c r="D2" s="2"/>
      <c r="E2" s="2"/>
      <c r="F2" s="2"/>
      <c r="G2" s="2"/>
      <c r="L2" s="27"/>
      <c r="M2" s="27"/>
      <c r="N2" s="27"/>
      <c r="O2" s="27"/>
      <c r="P2" s="27"/>
      <c r="Q2" s="27"/>
      <c r="R2" s="27"/>
      <c r="S2" s="27"/>
      <c r="T2" s="27"/>
      <c r="U2" s="27"/>
      <c r="V2" s="27"/>
      <c r="W2" s="27"/>
      <c r="X2" s="27"/>
    </row>
    <row r="3" spans="1:24" ht="17.399999999999999" x14ac:dyDescent="0.3">
      <c r="A3" s="1437" t="s">
        <v>2460</v>
      </c>
      <c r="B3" s="1437"/>
      <c r="C3" s="1437"/>
      <c r="D3" s="1437"/>
      <c r="E3" s="1437"/>
      <c r="F3" s="1437"/>
      <c r="G3" s="1437"/>
      <c r="H3" s="1437"/>
      <c r="I3" s="1437"/>
      <c r="J3" s="1437"/>
      <c r="K3" s="1437"/>
      <c r="L3" s="27"/>
      <c r="M3" s="27"/>
      <c r="N3" s="27"/>
      <c r="O3" s="27"/>
      <c r="P3" s="27"/>
      <c r="Q3" s="27"/>
      <c r="R3" s="27"/>
      <c r="S3" s="27"/>
      <c r="T3" s="27"/>
      <c r="U3" s="27"/>
      <c r="V3" s="27"/>
      <c r="W3" s="27"/>
      <c r="X3" s="27"/>
    </row>
    <row r="4" spans="1:24" ht="17.399999999999999" x14ac:dyDescent="0.3">
      <c r="A4" s="1437" t="s">
        <v>444</v>
      </c>
      <c r="B4" s="1437"/>
      <c r="C4" s="1437"/>
      <c r="D4" s="1437"/>
      <c r="E4" s="1437"/>
      <c r="F4" s="1437"/>
      <c r="G4" s="1437"/>
      <c r="H4" s="1437"/>
      <c r="I4" s="1437"/>
      <c r="J4" s="1437"/>
      <c r="K4" s="1437"/>
    </row>
    <row r="6" spans="1:24" ht="12.75" customHeight="1" x14ac:dyDescent="0.25"/>
    <row r="7" spans="1:24" s="17" customFormat="1" ht="15.6" x14ac:dyDescent="0.3">
      <c r="A7" s="11" t="s">
        <v>1018</v>
      </c>
      <c r="B7" s="1066">
        <v>2008</v>
      </c>
      <c r="C7" s="1066">
        <v>2009</v>
      </c>
      <c r="D7" s="1066">
        <v>2010</v>
      </c>
      <c r="E7" s="1066">
        <v>2011</v>
      </c>
      <c r="F7" s="1066">
        <v>2012</v>
      </c>
      <c r="G7" s="1066">
        <v>2013</v>
      </c>
      <c r="H7" s="1066">
        <v>2014</v>
      </c>
      <c r="I7" s="766">
        <v>2015</v>
      </c>
      <c r="J7" s="1170">
        <v>2016</v>
      </c>
      <c r="K7" s="1261">
        <v>2017</v>
      </c>
    </row>
    <row r="8" spans="1:24" ht="4.5" customHeight="1" thickBot="1" x14ac:dyDescent="0.3">
      <c r="A8" s="25"/>
      <c r="B8" s="19"/>
      <c r="C8" s="19"/>
      <c r="D8" s="19"/>
      <c r="E8" s="19"/>
      <c r="F8" s="19"/>
      <c r="G8" s="19"/>
      <c r="H8" s="19"/>
      <c r="I8" s="19"/>
      <c r="J8" s="19"/>
      <c r="K8" s="19"/>
    </row>
    <row r="9" spans="1:24" ht="4.5" customHeight="1" x14ac:dyDescent="0.25"/>
    <row r="10" spans="1:24" s="27" customFormat="1" ht="13.8" x14ac:dyDescent="0.25">
      <c r="A10" s="27" t="s">
        <v>1416</v>
      </c>
      <c r="B10" s="13">
        <v>7290</v>
      </c>
      <c r="C10" s="13">
        <v>7310</v>
      </c>
      <c r="D10" s="13">
        <v>7120</v>
      </c>
      <c r="E10" s="13">
        <v>6910</v>
      </c>
      <c r="F10" s="13">
        <v>6530</v>
      </c>
      <c r="G10" s="13">
        <v>6600</v>
      </c>
      <c r="H10" s="13">
        <v>6740</v>
      </c>
      <c r="I10" s="13">
        <v>6420</v>
      </c>
      <c r="J10" s="13">
        <v>6290</v>
      </c>
      <c r="K10" s="13">
        <v>5890</v>
      </c>
    </row>
    <row r="11" spans="1:24" s="27" customFormat="1" ht="13.8" x14ac:dyDescent="0.25">
      <c r="A11" s="27" t="s">
        <v>1417</v>
      </c>
      <c r="B11" s="13">
        <v>9340</v>
      </c>
      <c r="C11" s="13">
        <v>8900</v>
      </c>
      <c r="D11" s="13">
        <v>8640</v>
      </c>
      <c r="E11" s="13">
        <v>8130</v>
      </c>
      <c r="F11" s="13">
        <v>7900</v>
      </c>
      <c r="G11" s="13">
        <v>7600</v>
      </c>
      <c r="H11" s="13">
        <v>7360</v>
      </c>
      <c r="I11" s="13">
        <v>7150</v>
      </c>
      <c r="J11" s="13">
        <v>6940</v>
      </c>
      <c r="K11" s="13">
        <v>6340</v>
      </c>
    </row>
    <row r="12" spans="1:24" s="27" customFormat="1" ht="13.8" x14ac:dyDescent="0.25">
      <c r="A12" s="27" t="s">
        <v>1418</v>
      </c>
      <c r="B12" s="13">
        <v>11140</v>
      </c>
      <c r="C12" s="13">
        <v>11000</v>
      </c>
      <c r="D12" s="13">
        <v>10800</v>
      </c>
      <c r="E12" s="13">
        <v>10120</v>
      </c>
      <c r="F12" s="13">
        <v>9510</v>
      </c>
      <c r="G12" s="13">
        <v>9430</v>
      </c>
      <c r="H12" s="13">
        <v>9330</v>
      </c>
      <c r="I12" s="13">
        <v>9130</v>
      </c>
      <c r="J12" s="13">
        <v>9230</v>
      </c>
      <c r="K12" s="13">
        <v>9040</v>
      </c>
    </row>
    <row r="13" spans="1:24" s="27" customFormat="1" ht="13.8" x14ac:dyDescent="0.25">
      <c r="A13" s="27" t="s">
        <v>1419</v>
      </c>
      <c r="B13" s="13">
        <v>13100</v>
      </c>
      <c r="C13" s="13">
        <v>12870</v>
      </c>
      <c r="D13" s="13">
        <v>12870</v>
      </c>
      <c r="E13" s="13">
        <v>12880</v>
      </c>
      <c r="F13" s="13">
        <v>12340</v>
      </c>
      <c r="G13" s="13">
        <v>12300</v>
      </c>
      <c r="H13" s="13">
        <v>12040</v>
      </c>
      <c r="I13" s="13">
        <v>11590</v>
      </c>
      <c r="J13" s="13">
        <v>11570</v>
      </c>
      <c r="K13" s="13">
        <v>11060</v>
      </c>
    </row>
    <row r="14" spans="1:24" s="27" customFormat="1" ht="13.8" x14ac:dyDescent="0.25">
      <c r="A14" s="27" t="s">
        <v>758</v>
      </c>
      <c r="B14" s="13">
        <v>11020</v>
      </c>
      <c r="C14" s="13">
        <v>11140</v>
      </c>
      <c r="D14" s="13">
        <v>10950</v>
      </c>
      <c r="E14" s="13">
        <v>10750</v>
      </c>
      <c r="F14" s="13">
        <v>10450</v>
      </c>
      <c r="G14" s="13">
        <v>10020</v>
      </c>
      <c r="H14" s="13">
        <v>10080</v>
      </c>
      <c r="I14" s="13">
        <v>10190</v>
      </c>
      <c r="J14" s="13">
        <v>10290</v>
      </c>
      <c r="K14" s="13">
        <v>10640</v>
      </c>
    </row>
    <row r="15" spans="1:24" s="27" customFormat="1" ht="13.8" x14ac:dyDescent="0.25">
      <c r="A15" s="27" t="s">
        <v>1768</v>
      </c>
      <c r="B15" s="13">
        <v>18350</v>
      </c>
      <c r="C15" s="13">
        <v>18820</v>
      </c>
      <c r="D15" s="13">
        <v>18810</v>
      </c>
      <c r="E15" s="13">
        <v>18960</v>
      </c>
      <c r="F15" s="13">
        <v>18370</v>
      </c>
      <c r="G15" s="13">
        <v>18030</v>
      </c>
      <c r="H15" s="13">
        <v>17650</v>
      </c>
      <c r="I15" s="13">
        <v>17910</v>
      </c>
      <c r="J15" s="13">
        <v>18300</v>
      </c>
      <c r="K15" s="13">
        <v>18260</v>
      </c>
    </row>
    <row r="16" spans="1:24" s="27" customFormat="1" ht="13.8" x14ac:dyDescent="0.25">
      <c r="A16" s="27" t="s">
        <v>1769</v>
      </c>
      <c r="B16" s="13">
        <v>18400</v>
      </c>
      <c r="C16" s="13">
        <v>18740</v>
      </c>
      <c r="D16" s="13">
        <v>19460</v>
      </c>
      <c r="E16" s="13">
        <v>19900</v>
      </c>
      <c r="F16" s="13">
        <v>20470</v>
      </c>
      <c r="G16" s="13">
        <v>20610</v>
      </c>
      <c r="H16" s="13">
        <v>20650</v>
      </c>
      <c r="I16" s="13">
        <v>21560</v>
      </c>
      <c r="J16" s="13">
        <v>22150</v>
      </c>
      <c r="K16" s="13">
        <v>22370</v>
      </c>
    </row>
    <row r="17" spans="1:11" s="27" customFormat="1" ht="13.8" x14ac:dyDescent="0.25">
      <c r="A17" s="27" t="s">
        <v>1770</v>
      </c>
      <c r="B17" s="13">
        <v>12460</v>
      </c>
      <c r="C17" s="13">
        <v>12980</v>
      </c>
      <c r="D17" s="13">
        <v>13640</v>
      </c>
      <c r="E17" s="13">
        <v>14790</v>
      </c>
      <c r="F17" s="13">
        <v>15740</v>
      </c>
      <c r="G17" s="13">
        <v>16040</v>
      </c>
      <c r="H17" s="13">
        <v>16870</v>
      </c>
      <c r="I17" s="13">
        <v>17620</v>
      </c>
      <c r="J17" s="13">
        <v>18170</v>
      </c>
      <c r="K17" s="13">
        <v>18870</v>
      </c>
    </row>
    <row r="18" spans="1:11" s="27" customFormat="1" ht="13.8" x14ac:dyDescent="0.25">
      <c r="A18" s="27" t="s">
        <v>1771</v>
      </c>
      <c r="B18" s="13">
        <v>3520</v>
      </c>
      <c r="C18" s="13">
        <v>3760</v>
      </c>
      <c r="D18" s="13">
        <v>4060</v>
      </c>
      <c r="E18" s="13">
        <v>4660</v>
      </c>
      <c r="F18" s="13">
        <v>5070</v>
      </c>
      <c r="G18" s="13">
        <v>5430</v>
      </c>
      <c r="H18" s="13">
        <v>6400</v>
      </c>
      <c r="I18" s="13">
        <v>6690</v>
      </c>
      <c r="J18" s="13">
        <v>7140</v>
      </c>
      <c r="K18" s="13">
        <v>8340</v>
      </c>
    </row>
    <row r="19" spans="1:11" s="27" customFormat="1" ht="13.8" x14ac:dyDescent="0.25">
      <c r="A19" s="27" t="s">
        <v>1772</v>
      </c>
      <c r="B19" s="13">
        <v>1660</v>
      </c>
      <c r="C19" s="13">
        <v>1770</v>
      </c>
      <c r="D19" s="13">
        <v>2010</v>
      </c>
      <c r="E19" s="13">
        <v>2270</v>
      </c>
      <c r="F19" s="13">
        <v>2690</v>
      </c>
      <c r="G19" s="13">
        <v>3010</v>
      </c>
      <c r="H19" s="13">
        <v>3250</v>
      </c>
      <c r="I19" s="13">
        <v>3310</v>
      </c>
      <c r="J19" s="13">
        <v>3440</v>
      </c>
      <c r="K19" s="13">
        <v>4080</v>
      </c>
    </row>
    <row r="20" spans="1:11" s="27" customFormat="1" ht="13.8" x14ac:dyDescent="0.25">
      <c r="A20" s="27" t="s">
        <v>1773</v>
      </c>
      <c r="B20" s="13">
        <v>340</v>
      </c>
      <c r="C20" s="13">
        <v>410</v>
      </c>
      <c r="D20" s="13">
        <v>410</v>
      </c>
      <c r="E20" s="13">
        <v>490</v>
      </c>
      <c r="F20" s="13">
        <v>590</v>
      </c>
      <c r="G20" s="13">
        <v>690</v>
      </c>
      <c r="H20" s="13">
        <v>730</v>
      </c>
      <c r="I20" s="13">
        <v>680</v>
      </c>
      <c r="J20" s="13">
        <v>790</v>
      </c>
      <c r="K20" s="13">
        <v>1040</v>
      </c>
    </row>
    <row r="21" spans="1:11" s="27" customFormat="1" ht="13.8" x14ac:dyDescent="0.25">
      <c r="A21" s="27" t="s">
        <v>1774</v>
      </c>
      <c r="B21" s="13">
        <v>140</v>
      </c>
      <c r="C21" s="13">
        <v>120</v>
      </c>
      <c r="D21" s="13">
        <v>160</v>
      </c>
      <c r="E21" s="13">
        <v>180</v>
      </c>
      <c r="F21" s="13">
        <v>220</v>
      </c>
      <c r="G21" s="13">
        <v>270</v>
      </c>
      <c r="H21" s="13">
        <v>260</v>
      </c>
      <c r="I21" s="13">
        <v>260</v>
      </c>
      <c r="J21" s="13">
        <v>320</v>
      </c>
      <c r="K21" s="13">
        <v>340</v>
      </c>
    </row>
    <row r="22" spans="1:11" ht="13.8" x14ac:dyDescent="0.25">
      <c r="A22" s="27" t="s">
        <v>1775</v>
      </c>
      <c r="B22" s="13">
        <v>230</v>
      </c>
      <c r="C22" s="13">
        <v>220</v>
      </c>
      <c r="D22" s="13">
        <v>240</v>
      </c>
      <c r="E22" s="13">
        <v>280</v>
      </c>
      <c r="F22" s="13">
        <v>280</v>
      </c>
      <c r="G22" s="13">
        <v>300</v>
      </c>
      <c r="H22" s="13">
        <v>310</v>
      </c>
      <c r="I22" s="13">
        <v>390</v>
      </c>
      <c r="J22" s="13">
        <v>390</v>
      </c>
      <c r="K22" s="13">
        <v>420</v>
      </c>
    </row>
    <row r="23" spans="1:11" ht="13.8" x14ac:dyDescent="0.25">
      <c r="A23" s="27"/>
      <c r="B23" s="13"/>
      <c r="C23" s="13"/>
      <c r="D23" s="13"/>
      <c r="E23" s="13"/>
      <c r="F23" s="13"/>
      <c r="G23" s="13"/>
      <c r="H23" s="13"/>
      <c r="I23" s="13"/>
      <c r="J23" s="13"/>
      <c r="K23" s="13"/>
    </row>
    <row r="24" spans="1:11" ht="13.8" x14ac:dyDescent="0.25">
      <c r="A24" s="27" t="s">
        <v>1777</v>
      </c>
      <c r="B24" s="13">
        <v>106990</v>
      </c>
      <c r="C24" s="13">
        <v>108040</v>
      </c>
      <c r="D24" s="13">
        <v>109170</v>
      </c>
      <c r="E24" s="13">
        <v>110320</v>
      </c>
      <c r="F24" s="13">
        <v>110150</v>
      </c>
      <c r="G24" s="13">
        <v>110330</v>
      </c>
      <c r="H24" s="13">
        <v>111670</v>
      </c>
      <c r="I24" s="13">
        <v>112910</v>
      </c>
      <c r="J24" s="13">
        <v>115010</v>
      </c>
      <c r="K24" s="13">
        <v>116690</v>
      </c>
    </row>
    <row r="25" spans="1:11" ht="13.8" x14ac:dyDescent="0.25">
      <c r="A25" s="27"/>
      <c r="B25" s="13"/>
      <c r="C25" s="13"/>
      <c r="D25" s="13"/>
      <c r="E25" s="13"/>
      <c r="F25" s="13"/>
      <c r="G25" s="13"/>
      <c r="H25" s="13"/>
      <c r="I25" s="13"/>
      <c r="J25" s="13"/>
      <c r="K25" s="13"/>
    </row>
    <row r="26" spans="1:11" ht="13.8" x14ac:dyDescent="0.25">
      <c r="A26" s="27" t="s">
        <v>1776</v>
      </c>
      <c r="B26" s="13">
        <v>25820</v>
      </c>
      <c r="C26" s="13">
        <v>26400</v>
      </c>
      <c r="D26" s="13">
        <v>27130</v>
      </c>
      <c r="E26" s="13">
        <v>28160</v>
      </c>
      <c r="F26" s="13">
        <v>29310</v>
      </c>
      <c r="G26" s="13">
        <v>29890</v>
      </c>
      <c r="H26" s="13">
        <v>30650</v>
      </c>
      <c r="I26" s="13">
        <v>31560</v>
      </c>
      <c r="J26" s="13">
        <v>32090</v>
      </c>
      <c r="K26" s="13">
        <v>33380</v>
      </c>
    </row>
    <row r="27" spans="1:11" ht="13.8" x14ac:dyDescent="0.25">
      <c r="A27" s="27"/>
      <c r="B27" s="179"/>
      <c r="C27" s="179"/>
      <c r="D27" s="179"/>
      <c r="E27" s="179"/>
      <c r="F27" s="179"/>
      <c r="G27" s="179"/>
      <c r="H27" s="179"/>
      <c r="I27" s="179"/>
      <c r="J27" s="179"/>
      <c r="K27" s="179"/>
    </row>
    <row r="28" spans="1:11" ht="13.8" x14ac:dyDescent="0.25">
      <c r="A28" s="27"/>
    </row>
    <row r="29" spans="1:11" ht="28.5" customHeight="1" x14ac:dyDescent="0.25">
      <c r="A29" s="1457" t="s">
        <v>2215</v>
      </c>
      <c r="B29" s="1457"/>
      <c r="C29" s="1457"/>
      <c r="D29" s="1457"/>
      <c r="E29" s="1457"/>
      <c r="F29" s="1457"/>
      <c r="G29" s="1457"/>
      <c r="H29" s="1457"/>
      <c r="I29" s="1457"/>
      <c r="J29" s="1457"/>
      <c r="K29" s="1457"/>
    </row>
    <row r="30" spans="1:11" ht="13.8" x14ac:dyDescent="0.25">
      <c r="A30" s="27"/>
    </row>
    <row r="32" spans="1:11" ht="17.399999999999999" x14ac:dyDescent="0.3">
      <c r="A32" s="1436" t="s">
        <v>1152</v>
      </c>
      <c r="B32" s="1436"/>
      <c r="C32" s="1436"/>
      <c r="D32" s="1436"/>
      <c r="E32" s="1436"/>
      <c r="F32" s="1436"/>
      <c r="G32" s="1436"/>
      <c r="H32" s="1436"/>
      <c r="I32" s="1436"/>
      <c r="J32" s="1436"/>
      <c r="K32" s="1436"/>
    </row>
    <row r="33" spans="1:16" ht="17.25" customHeight="1" x14ac:dyDescent="0.3">
      <c r="A33" s="49"/>
      <c r="B33" s="49"/>
      <c r="C33" s="49"/>
      <c r="D33" s="49"/>
      <c r="E33" s="2"/>
      <c r="F33" s="2"/>
      <c r="G33" s="2"/>
      <c r="H33" s="2"/>
      <c r="I33" s="2"/>
    </row>
    <row r="34" spans="1:16" ht="17.399999999999999" x14ac:dyDescent="0.3">
      <c r="A34" s="1437" t="s">
        <v>2461</v>
      </c>
      <c r="B34" s="1437"/>
      <c r="C34" s="1437"/>
      <c r="D34" s="1437"/>
      <c r="E34" s="1437"/>
      <c r="F34" s="1437"/>
      <c r="G34" s="1437"/>
      <c r="H34" s="1437"/>
      <c r="I34" s="1437"/>
      <c r="J34" s="1437"/>
      <c r="K34" s="1437"/>
    </row>
    <row r="35" spans="1:16" ht="17.399999999999999" x14ac:dyDescent="0.3">
      <c r="A35" s="1437" t="s">
        <v>444</v>
      </c>
      <c r="B35" s="1437"/>
      <c r="C35" s="1437"/>
      <c r="D35" s="1437"/>
      <c r="E35" s="1437"/>
      <c r="F35" s="1437"/>
      <c r="G35" s="1437"/>
      <c r="H35" s="1437"/>
      <c r="I35" s="1437"/>
      <c r="J35" s="1437"/>
      <c r="K35" s="1437"/>
    </row>
    <row r="36" spans="1:16" ht="17.399999999999999" x14ac:dyDescent="0.3">
      <c r="A36" s="1437" t="s">
        <v>253</v>
      </c>
      <c r="B36" s="1437"/>
      <c r="C36" s="1437"/>
      <c r="D36" s="1437"/>
      <c r="E36" s="1437"/>
      <c r="F36" s="1437"/>
      <c r="G36" s="1437"/>
      <c r="H36" s="1437"/>
      <c r="I36" s="1437"/>
      <c r="J36" s="1437"/>
      <c r="K36" s="1437"/>
    </row>
    <row r="38" spans="1:16" ht="18" x14ac:dyDescent="0.3">
      <c r="A38" s="17"/>
      <c r="B38" s="38"/>
      <c r="C38" s="38" t="s">
        <v>2186</v>
      </c>
      <c r="D38" s="38" t="s">
        <v>2187</v>
      </c>
      <c r="E38" s="38" t="s">
        <v>2188</v>
      </c>
      <c r="F38" s="38" t="s">
        <v>1761</v>
      </c>
      <c r="G38" s="38" t="s">
        <v>1863</v>
      </c>
      <c r="H38" s="38" t="s">
        <v>1935</v>
      </c>
      <c r="I38" s="38" t="s">
        <v>2045</v>
      </c>
      <c r="J38" s="38" t="s">
        <v>2185</v>
      </c>
      <c r="K38" s="38" t="s">
        <v>2184</v>
      </c>
    </row>
    <row r="39" spans="1:16" ht="4.5" customHeight="1" thickBot="1" x14ac:dyDescent="0.3">
      <c r="A39" s="25"/>
      <c r="B39" s="19"/>
      <c r="C39" s="19"/>
      <c r="D39" s="19"/>
      <c r="E39" s="19"/>
      <c r="F39" s="19"/>
      <c r="G39" s="19"/>
      <c r="H39" s="19"/>
      <c r="I39" s="19"/>
      <c r="J39" s="19"/>
      <c r="K39" s="19"/>
    </row>
    <row r="40" spans="1:16" ht="4.5" customHeight="1" x14ac:dyDescent="0.25">
      <c r="B40" s="15"/>
    </row>
    <row r="41" spans="1:16" ht="13.8" x14ac:dyDescent="0.25">
      <c r="A41" s="27"/>
      <c r="B41" s="71"/>
    </row>
    <row r="42" spans="1:16" ht="13.8" x14ac:dyDescent="0.25">
      <c r="A42" s="27" t="s">
        <v>1557</v>
      </c>
      <c r="B42" s="13"/>
      <c r="C42" s="37">
        <v>2752</v>
      </c>
      <c r="D42" s="37">
        <v>2905</v>
      </c>
      <c r="E42" s="37">
        <v>3016</v>
      </c>
      <c r="F42" s="37">
        <v>3122</v>
      </c>
      <c r="G42" s="37">
        <v>3234</v>
      </c>
      <c r="H42" s="37">
        <v>3257</v>
      </c>
      <c r="I42" s="37">
        <v>3319</v>
      </c>
      <c r="J42" s="37">
        <v>3497</v>
      </c>
      <c r="K42" s="37">
        <v>3647</v>
      </c>
    </row>
    <row r="43" spans="1:16" ht="13.8" x14ac:dyDescent="0.25">
      <c r="A43" s="27"/>
      <c r="B43" s="71"/>
      <c r="L43" s="27"/>
      <c r="M43" s="27"/>
      <c r="N43" s="27"/>
      <c r="O43" s="27"/>
      <c r="P43" s="27"/>
    </row>
    <row r="44" spans="1:16" ht="13.8" x14ac:dyDescent="0.25">
      <c r="A44" s="27" t="s">
        <v>1558</v>
      </c>
      <c r="B44" s="13"/>
      <c r="C44" s="13">
        <v>573</v>
      </c>
      <c r="D44" s="13">
        <v>613</v>
      </c>
      <c r="E44" s="13">
        <v>650</v>
      </c>
      <c r="F44" s="13">
        <v>641</v>
      </c>
      <c r="G44" s="13">
        <v>652</v>
      </c>
      <c r="H44" s="13">
        <v>689</v>
      </c>
      <c r="I44" s="13">
        <v>767</v>
      </c>
      <c r="J44" s="13">
        <v>800</v>
      </c>
      <c r="K44" s="13">
        <v>796</v>
      </c>
    </row>
    <row r="45" spans="1:16" x14ac:dyDescent="0.25">
      <c r="A45" s="52" t="s">
        <v>1542</v>
      </c>
      <c r="B45" s="692"/>
      <c r="C45" s="238">
        <v>197</v>
      </c>
      <c r="D45" s="238">
        <v>217</v>
      </c>
      <c r="E45" s="238">
        <v>236</v>
      </c>
      <c r="F45" s="238">
        <v>213</v>
      </c>
      <c r="G45" s="238">
        <v>236</v>
      </c>
      <c r="H45" s="238">
        <v>254</v>
      </c>
      <c r="I45" s="238">
        <v>319</v>
      </c>
      <c r="J45" s="238">
        <v>344</v>
      </c>
      <c r="K45" s="238">
        <v>329</v>
      </c>
    </row>
    <row r="46" spans="1:16" x14ac:dyDescent="0.25">
      <c r="A46" s="52" t="s">
        <v>1543</v>
      </c>
      <c r="B46" s="238"/>
      <c r="C46" s="238">
        <v>31</v>
      </c>
      <c r="D46" s="238">
        <v>40</v>
      </c>
      <c r="E46" s="238">
        <v>44</v>
      </c>
      <c r="F46" s="238">
        <v>48</v>
      </c>
      <c r="G46" s="238">
        <v>32</v>
      </c>
      <c r="H46" s="238">
        <v>39</v>
      </c>
      <c r="I46" s="238">
        <v>41</v>
      </c>
      <c r="J46" s="238">
        <v>43</v>
      </c>
      <c r="K46" s="238">
        <v>31</v>
      </c>
    </row>
    <row r="47" spans="1:16" x14ac:dyDescent="0.25">
      <c r="A47" s="52" t="s">
        <v>1544</v>
      </c>
      <c r="B47" s="692"/>
      <c r="C47" s="238">
        <v>345</v>
      </c>
      <c r="D47" s="238">
        <v>356</v>
      </c>
      <c r="E47" s="238">
        <v>370</v>
      </c>
      <c r="F47" s="238">
        <v>380</v>
      </c>
      <c r="G47" s="238">
        <v>384</v>
      </c>
      <c r="H47" s="238">
        <v>396</v>
      </c>
      <c r="I47" s="238">
        <v>407</v>
      </c>
      <c r="J47" s="238">
        <v>413</v>
      </c>
      <c r="K47" s="238">
        <v>436</v>
      </c>
    </row>
    <row r="48" spans="1:16" ht="13.8" x14ac:dyDescent="0.25">
      <c r="A48" s="27" t="s">
        <v>1545</v>
      </c>
      <c r="B48" s="71"/>
      <c r="C48" s="13">
        <v>320</v>
      </c>
      <c r="D48" s="13">
        <v>306</v>
      </c>
      <c r="E48" s="13">
        <v>330</v>
      </c>
      <c r="F48" s="13">
        <v>316</v>
      </c>
      <c r="G48" s="13">
        <v>347</v>
      </c>
      <c r="H48" s="13">
        <v>360</v>
      </c>
      <c r="I48" s="13">
        <v>367</v>
      </c>
      <c r="J48" s="13">
        <v>386</v>
      </c>
      <c r="K48" s="13">
        <v>357</v>
      </c>
    </row>
    <row r="49" spans="1:11" x14ac:dyDescent="0.25">
      <c r="A49" s="52" t="s">
        <v>1559</v>
      </c>
      <c r="B49" s="692"/>
      <c r="C49" s="238">
        <v>479</v>
      </c>
      <c r="D49" s="238">
        <v>491</v>
      </c>
      <c r="E49" s="238">
        <v>501</v>
      </c>
      <c r="F49" s="238">
        <v>492</v>
      </c>
      <c r="G49" s="238">
        <v>509</v>
      </c>
      <c r="H49" s="238">
        <v>519</v>
      </c>
      <c r="I49" s="238">
        <v>528</v>
      </c>
      <c r="J49" s="238">
        <v>550</v>
      </c>
      <c r="K49" s="238">
        <v>543</v>
      </c>
    </row>
    <row r="50" spans="1:11" x14ac:dyDescent="0.25">
      <c r="A50" s="52" t="s">
        <v>1554</v>
      </c>
      <c r="B50" s="692"/>
      <c r="C50" s="238">
        <v>159</v>
      </c>
      <c r="D50" s="238">
        <v>185</v>
      </c>
      <c r="E50" s="238">
        <v>171</v>
      </c>
      <c r="F50" s="238">
        <v>176</v>
      </c>
      <c r="G50" s="238">
        <v>162</v>
      </c>
      <c r="H50" s="238">
        <v>159</v>
      </c>
      <c r="I50" s="238">
        <v>161</v>
      </c>
      <c r="J50" s="238">
        <v>164</v>
      </c>
      <c r="K50" s="238">
        <v>186</v>
      </c>
    </row>
    <row r="51" spans="1:11" ht="4.5" customHeight="1" x14ac:dyDescent="0.25">
      <c r="A51" s="27"/>
      <c r="B51" s="163"/>
      <c r="C51" s="163"/>
      <c r="D51" s="163"/>
      <c r="E51" s="163"/>
      <c r="F51" s="163"/>
      <c r="G51" s="163"/>
      <c r="H51" s="163"/>
      <c r="I51" s="163"/>
      <c r="J51" s="163"/>
      <c r="K51" s="163"/>
    </row>
    <row r="52" spans="1:11" ht="4.5" customHeight="1" x14ac:dyDescent="0.25">
      <c r="A52" s="27"/>
      <c r="B52" s="71"/>
      <c r="C52" s="71"/>
      <c r="D52" s="71"/>
      <c r="E52" s="71"/>
      <c r="F52" s="71"/>
      <c r="G52" s="71"/>
      <c r="H52" s="71"/>
      <c r="I52" s="71"/>
      <c r="J52" s="71"/>
      <c r="K52" s="71"/>
    </row>
    <row r="53" spans="1:11" ht="13.8" x14ac:dyDescent="0.25">
      <c r="A53" s="33" t="s">
        <v>1546</v>
      </c>
      <c r="B53" s="57"/>
      <c r="C53" s="57">
        <v>3645</v>
      </c>
      <c r="D53" s="57">
        <v>3824</v>
      </c>
      <c r="E53" s="57">
        <v>3996</v>
      </c>
      <c r="F53" s="57">
        <v>4079</v>
      </c>
      <c r="G53" s="57">
        <v>4232</v>
      </c>
      <c r="H53" s="57">
        <v>4306</v>
      </c>
      <c r="I53" s="57">
        <v>4453</v>
      </c>
      <c r="J53" s="57">
        <v>4683</v>
      </c>
      <c r="K53" s="57">
        <v>4800</v>
      </c>
    </row>
    <row r="54" spans="1:11" ht="13.8" x14ac:dyDescent="0.25">
      <c r="A54" s="27" t="s">
        <v>1560</v>
      </c>
      <c r="B54" s="13"/>
      <c r="C54" s="37">
        <v>1097</v>
      </c>
      <c r="D54" s="37">
        <v>1118</v>
      </c>
      <c r="E54" s="37">
        <v>1165</v>
      </c>
      <c r="F54" s="37">
        <v>1195</v>
      </c>
      <c r="G54" s="37">
        <v>1206</v>
      </c>
      <c r="H54" s="37">
        <v>1298</v>
      </c>
      <c r="I54" s="37">
        <v>1386</v>
      </c>
      <c r="J54" s="37">
        <v>1466</v>
      </c>
      <c r="K54" s="37">
        <v>1521</v>
      </c>
    </row>
    <row r="55" spans="1:11" x14ac:dyDescent="0.25">
      <c r="A55" s="52" t="s">
        <v>1547</v>
      </c>
      <c r="B55" s="238"/>
      <c r="C55" s="223">
        <v>13</v>
      </c>
      <c r="D55" s="223">
        <v>13</v>
      </c>
      <c r="E55" s="223">
        <v>13</v>
      </c>
      <c r="F55" s="223">
        <v>13</v>
      </c>
      <c r="G55" s="223">
        <v>12</v>
      </c>
      <c r="H55" s="223">
        <v>13</v>
      </c>
      <c r="I55" s="223">
        <v>14</v>
      </c>
      <c r="J55" s="223">
        <v>15</v>
      </c>
      <c r="K55" s="223">
        <v>16</v>
      </c>
    </row>
    <row r="56" spans="1:11" x14ac:dyDescent="0.25">
      <c r="A56" s="52" t="s">
        <v>1548</v>
      </c>
      <c r="B56" s="238"/>
      <c r="C56" s="223">
        <v>228</v>
      </c>
      <c r="D56" s="223">
        <v>225</v>
      </c>
      <c r="E56" s="223">
        <v>242</v>
      </c>
      <c r="F56" s="223">
        <v>256</v>
      </c>
      <c r="G56" s="223">
        <v>267</v>
      </c>
      <c r="H56" s="223">
        <v>297</v>
      </c>
      <c r="I56" s="223">
        <v>324</v>
      </c>
      <c r="J56" s="223">
        <v>329</v>
      </c>
      <c r="K56" s="223">
        <v>342</v>
      </c>
    </row>
    <row r="57" spans="1:11" x14ac:dyDescent="0.25">
      <c r="A57" s="52" t="s">
        <v>1549</v>
      </c>
      <c r="B57" s="238"/>
      <c r="C57" s="223">
        <v>847</v>
      </c>
      <c r="D57" s="223">
        <v>871</v>
      </c>
      <c r="E57" s="223">
        <v>901</v>
      </c>
      <c r="F57" s="223">
        <v>917</v>
      </c>
      <c r="G57" s="223">
        <v>918</v>
      </c>
      <c r="H57" s="223">
        <v>978</v>
      </c>
      <c r="I57" s="223">
        <v>1038</v>
      </c>
      <c r="J57" s="223">
        <v>1112</v>
      </c>
      <c r="K57" s="223">
        <v>1152</v>
      </c>
    </row>
    <row r="58" spans="1:11" x14ac:dyDescent="0.25">
      <c r="A58" s="52" t="s">
        <v>1550</v>
      </c>
      <c r="B58" s="238"/>
      <c r="C58" s="223">
        <v>9</v>
      </c>
      <c r="D58" s="223">
        <v>9</v>
      </c>
      <c r="E58" s="223">
        <v>9</v>
      </c>
      <c r="F58" s="223">
        <v>9</v>
      </c>
      <c r="G58" s="223">
        <v>9</v>
      </c>
      <c r="H58" s="223">
        <v>10</v>
      </c>
      <c r="I58" s="223">
        <v>10</v>
      </c>
      <c r="J58" s="223">
        <v>10</v>
      </c>
      <c r="K58" s="223">
        <v>11</v>
      </c>
    </row>
    <row r="59" spans="1:11" ht="13.8" x14ac:dyDescent="0.25">
      <c r="A59" s="27" t="s">
        <v>1555</v>
      </c>
      <c r="B59" s="92"/>
      <c r="C59" s="37">
        <v>1337</v>
      </c>
      <c r="D59" s="37">
        <v>1448</v>
      </c>
      <c r="E59" s="37">
        <v>1519</v>
      </c>
      <c r="F59" s="37">
        <v>1576</v>
      </c>
      <c r="G59" s="37">
        <v>1606</v>
      </c>
      <c r="H59" s="37">
        <v>1653</v>
      </c>
      <c r="I59" s="37">
        <v>1713</v>
      </c>
      <c r="J59" s="37">
        <v>1764</v>
      </c>
      <c r="K59" s="37">
        <v>1830</v>
      </c>
    </row>
    <row r="60" spans="1:11" ht="4.5" customHeight="1" x14ac:dyDescent="0.25">
      <c r="A60" s="27"/>
      <c r="B60" s="163"/>
      <c r="C60" s="163"/>
      <c r="D60" s="163"/>
      <c r="E60" s="163"/>
      <c r="F60" s="163"/>
      <c r="G60" s="163"/>
      <c r="H60" s="163"/>
      <c r="I60" s="163"/>
      <c r="J60" s="163"/>
      <c r="K60" s="163"/>
    </row>
    <row r="61" spans="1:11" ht="4.5" customHeight="1" x14ac:dyDescent="0.25">
      <c r="A61" s="27"/>
      <c r="B61" s="71"/>
      <c r="C61" s="71"/>
      <c r="D61" s="71"/>
      <c r="E61" s="71"/>
      <c r="F61" s="71"/>
      <c r="G61" s="71"/>
      <c r="H61" s="71"/>
      <c r="I61" s="71"/>
      <c r="J61" s="71"/>
      <c r="K61" s="71"/>
    </row>
    <row r="62" spans="1:11" ht="13.8" x14ac:dyDescent="0.25">
      <c r="A62" s="33" t="s">
        <v>1551</v>
      </c>
      <c r="B62" s="57"/>
      <c r="C62" s="57">
        <v>3405</v>
      </c>
      <c r="D62" s="57">
        <v>3494</v>
      </c>
      <c r="E62" s="57">
        <v>3642</v>
      </c>
      <c r="F62" s="57">
        <v>3698</v>
      </c>
      <c r="G62" s="57">
        <v>3832</v>
      </c>
      <c r="H62" s="57">
        <v>3951</v>
      </c>
      <c r="I62" s="57">
        <v>4126</v>
      </c>
      <c r="J62" s="57">
        <v>4385</v>
      </c>
      <c r="K62" s="57">
        <v>4491</v>
      </c>
    </row>
    <row r="63" spans="1:11" ht="13.8" x14ac:dyDescent="0.25">
      <c r="A63" s="33"/>
      <c r="B63" s="57"/>
      <c r="C63" s="57"/>
      <c r="D63" s="57"/>
      <c r="E63" s="57"/>
      <c r="F63" s="57"/>
      <c r="G63" s="57"/>
      <c r="H63" s="57"/>
      <c r="I63" s="57"/>
      <c r="J63" s="57"/>
      <c r="K63" s="57"/>
    </row>
    <row r="64" spans="1:11" ht="13.8" x14ac:dyDescent="0.25">
      <c r="A64" s="27" t="s">
        <v>1556</v>
      </c>
      <c r="B64" s="71"/>
      <c r="C64" s="37">
        <v>3616</v>
      </c>
      <c r="D64" s="37">
        <v>3791</v>
      </c>
      <c r="E64" s="37">
        <v>3897</v>
      </c>
      <c r="F64" s="37">
        <v>4012</v>
      </c>
      <c r="G64" s="37">
        <v>4121</v>
      </c>
      <c r="H64" s="37">
        <v>4197</v>
      </c>
      <c r="I64" s="37">
        <v>4327</v>
      </c>
      <c r="J64" s="37">
        <v>4498</v>
      </c>
      <c r="K64" s="37">
        <v>4642</v>
      </c>
    </row>
    <row r="65" spans="1:11" ht="13.8" x14ac:dyDescent="0.25">
      <c r="A65" s="27"/>
      <c r="B65" s="71"/>
      <c r="C65" s="37"/>
      <c r="D65" s="37"/>
      <c r="E65" s="37"/>
      <c r="F65" s="37"/>
      <c r="G65" s="37"/>
      <c r="H65" s="37"/>
      <c r="I65" s="37"/>
      <c r="J65" s="37"/>
      <c r="K65" s="37"/>
    </row>
    <row r="66" spans="1:11" ht="13.8" x14ac:dyDescent="0.25">
      <c r="A66" s="33" t="s">
        <v>1552</v>
      </c>
      <c r="B66" s="93"/>
      <c r="C66" s="93">
        <v>-30</v>
      </c>
      <c r="D66" s="93">
        <v>-91</v>
      </c>
      <c r="E66" s="93">
        <v>-52</v>
      </c>
      <c r="F66" s="93">
        <v>-117</v>
      </c>
      <c r="G66" s="93">
        <v>-103</v>
      </c>
      <c r="H66" s="93">
        <v>-83</v>
      </c>
      <c r="I66" s="93">
        <v>-54</v>
      </c>
      <c r="J66" s="93">
        <v>21</v>
      </c>
      <c r="K66" s="93">
        <v>-23</v>
      </c>
    </row>
    <row r="67" spans="1:11" ht="13.8" x14ac:dyDescent="0.25">
      <c r="A67" s="33"/>
      <c r="B67" s="93"/>
      <c r="C67" s="93"/>
      <c r="D67" s="93"/>
      <c r="E67" s="93"/>
      <c r="F67" s="93"/>
      <c r="G67" s="93"/>
      <c r="H67" s="93"/>
      <c r="I67" s="93"/>
      <c r="J67" s="93"/>
      <c r="K67" s="93"/>
    </row>
    <row r="68" spans="1:11" ht="13.8" x14ac:dyDescent="0.25">
      <c r="A68" s="27" t="s">
        <v>1553</v>
      </c>
      <c r="B68" s="93"/>
      <c r="C68" s="693">
        <v>-0.9</v>
      </c>
      <c r="D68" s="693">
        <v>-2.6</v>
      </c>
      <c r="E68" s="693">
        <v>-1.4</v>
      </c>
      <c r="F68" s="693">
        <v>-3.2</v>
      </c>
      <c r="G68" s="693">
        <v>-2.7</v>
      </c>
      <c r="H68" s="693">
        <v>-2.1</v>
      </c>
      <c r="I68" s="693">
        <v>-1.3</v>
      </c>
      <c r="J68" s="693">
        <v>0.5</v>
      </c>
      <c r="K68" s="693">
        <v>-0.5</v>
      </c>
    </row>
    <row r="69" spans="1:11" ht="12" customHeight="1" x14ac:dyDescent="0.25">
      <c r="A69" s="33"/>
      <c r="B69" s="93"/>
      <c r="C69" s="93"/>
      <c r="D69" s="93"/>
      <c r="E69" s="93"/>
      <c r="F69" s="93"/>
      <c r="G69" s="93"/>
      <c r="H69" s="93"/>
      <c r="I69" s="93"/>
      <c r="J69" s="93"/>
      <c r="K69" s="93"/>
    </row>
    <row r="70" spans="1:11" ht="14.25" customHeight="1" x14ac:dyDescent="0.25">
      <c r="A70" s="33" t="s">
        <v>1561</v>
      </c>
      <c r="B70" s="57"/>
      <c r="C70" s="57">
        <f>C42+C44+C49+C54</f>
        <v>4901</v>
      </c>
      <c r="D70" s="57">
        <f t="shared" ref="D70:K70" si="0">D42+D44+D49+D54</f>
        <v>5127</v>
      </c>
      <c r="E70" s="57">
        <f t="shared" si="0"/>
        <v>5332</v>
      </c>
      <c r="F70" s="57">
        <f t="shared" si="0"/>
        <v>5450</v>
      </c>
      <c r="G70" s="57">
        <f t="shared" si="0"/>
        <v>5601</v>
      </c>
      <c r="H70" s="57">
        <f t="shared" si="0"/>
        <v>5763</v>
      </c>
      <c r="I70" s="57">
        <f t="shared" si="0"/>
        <v>6000</v>
      </c>
      <c r="J70" s="57">
        <f t="shared" si="0"/>
        <v>6313</v>
      </c>
      <c r="K70" s="57">
        <f t="shared" si="0"/>
        <v>6507</v>
      </c>
    </row>
    <row r="71" spans="1:11" ht="12" customHeight="1" x14ac:dyDescent="0.25">
      <c r="A71" s="33"/>
      <c r="B71" s="93"/>
      <c r="C71" s="93"/>
      <c r="D71" s="93"/>
      <c r="E71" s="93"/>
      <c r="F71" s="93"/>
      <c r="G71" s="93"/>
      <c r="H71" s="93"/>
      <c r="I71" s="93"/>
      <c r="J71" s="93"/>
      <c r="K71" s="93"/>
    </row>
    <row r="72" spans="1:11" ht="13.8" x14ac:dyDescent="0.25">
      <c r="A72" s="27" t="s">
        <v>1562</v>
      </c>
      <c r="B72" s="13"/>
      <c r="C72" s="13">
        <v>34598</v>
      </c>
      <c r="D72" s="13">
        <v>35613</v>
      </c>
      <c r="E72" s="13">
        <v>36892</v>
      </c>
      <c r="F72" s="13">
        <v>37823</v>
      </c>
      <c r="G72" s="13">
        <v>38820</v>
      </c>
      <c r="H72" s="13">
        <v>39870</v>
      </c>
      <c r="I72" s="13">
        <v>40825</v>
      </c>
      <c r="J72" s="13">
        <v>41952</v>
      </c>
      <c r="K72" s="13">
        <v>42368</v>
      </c>
    </row>
    <row r="73" spans="1:11" ht="12.75" customHeight="1" x14ac:dyDescent="0.25">
      <c r="A73" s="27"/>
      <c r="B73" s="71"/>
      <c r="C73" s="71"/>
      <c r="D73" s="93"/>
      <c r="E73" s="93"/>
      <c r="F73" s="93"/>
      <c r="G73" s="93"/>
      <c r="H73" s="93"/>
      <c r="I73" s="93"/>
      <c r="J73" s="93"/>
      <c r="K73" s="93"/>
    </row>
    <row r="74" spans="1:11" ht="13.8" x14ac:dyDescent="0.25">
      <c r="A74" s="27" t="s">
        <v>1563</v>
      </c>
      <c r="B74" s="13"/>
      <c r="C74" s="13">
        <v>40347</v>
      </c>
      <c r="D74" s="13">
        <v>41872</v>
      </c>
      <c r="E74" s="13">
        <v>43234</v>
      </c>
      <c r="F74" s="13">
        <v>44488</v>
      </c>
      <c r="G74" s="13">
        <v>45612</v>
      </c>
      <c r="H74" s="13">
        <v>47312</v>
      </c>
      <c r="I74" s="13">
        <v>47198</v>
      </c>
      <c r="J74" s="13">
        <v>48793</v>
      </c>
      <c r="K74" s="13">
        <v>50199</v>
      </c>
    </row>
    <row r="75" spans="1:11" ht="12.75" customHeight="1" x14ac:dyDescent="0.25">
      <c r="A75" s="27"/>
      <c r="B75" s="126"/>
      <c r="C75" s="644"/>
      <c r="D75" s="93"/>
      <c r="E75" s="93"/>
      <c r="F75" s="93"/>
      <c r="G75" s="93"/>
      <c r="H75" s="93"/>
      <c r="I75" s="93"/>
      <c r="J75" s="93"/>
      <c r="K75" s="93"/>
    </row>
    <row r="76" spans="1:11" ht="13.8" x14ac:dyDescent="0.25">
      <c r="A76" s="27" t="s">
        <v>1564</v>
      </c>
      <c r="C76" s="82"/>
      <c r="D76" s="93"/>
      <c r="E76" s="93"/>
      <c r="F76" s="93"/>
      <c r="G76" s="93"/>
      <c r="H76" s="93"/>
      <c r="I76" s="93"/>
      <c r="J76" s="93"/>
      <c r="K76" s="93"/>
    </row>
    <row r="77" spans="1:11" ht="14.25" customHeight="1" x14ac:dyDescent="0.25">
      <c r="A77" s="27" t="s">
        <v>1565</v>
      </c>
      <c r="B77" s="68"/>
      <c r="C77" s="68">
        <v>85.751109128311896</v>
      </c>
      <c r="D77" s="68">
        <v>85.052063431410005</v>
      </c>
      <c r="E77" s="68">
        <v>85.330989499005412</v>
      </c>
      <c r="F77" s="68">
        <v>85.018431936702029</v>
      </c>
      <c r="G77" s="68">
        <v>85.109181794264671</v>
      </c>
      <c r="H77" s="68">
        <v>84.27037538045316</v>
      </c>
      <c r="I77" s="68">
        <v>86.497309208017299</v>
      </c>
      <c r="J77" s="68">
        <v>85.979546246387812</v>
      </c>
      <c r="K77" s="68">
        <v>84.400087651148425</v>
      </c>
    </row>
    <row r="78" spans="1:11" ht="12.75" customHeight="1" x14ac:dyDescent="0.25">
      <c r="A78" s="27"/>
      <c r="B78" s="68"/>
      <c r="C78" s="68"/>
      <c r="D78" s="301"/>
      <c r="E78" s="301"/>
      <c r="F78" s="93"/>
      <c r="G78" s="93"/>
      <c r="H78" s="93"/>
    </row>
    <row r="79" spans="1:11" s="161" customFormat="1" ht="13.8" x14ac:dyDescent="0.25">
      <c r="A79" s="27" t="s">
        <v>1344</v>
      </c>
    </row>
    <row r="80" spans="1:11" ht="12.75" customHeight="1" x14ac:dyDescent="0.25">
      <c r="A80" s="27"/>
      <c r="B80" s="27"/>
      <c r="C80" s="27"/>
      <c r="D80" s="27"/>
    </row>
    <row r="81" spans="1:11" ht="13.8" x14ac:dyDescent="0.25">
      <c r="A81" s="27" t="s">
        <v>1541</v>
      </c>
      <c r="B81" s="27"/>
      <c r="C81" s="27"/>
      <c r="D81" s="27"/>
    </row>
    <row r="82" spans="1:11" ht="13.8" x14ac:dyDescent="0.25">
      <c r="A82" s="1439" t="s">
        <v>2216</v>
      </c>
      <c r="B82" s="1439"/>
      <c r="C82" s="1439"/>
      <c r="D82" s="1439"/>
      <c r="E82" s="1439"/>
      <c r="F82" s="1439"/>
      <c r="G82" s="1439"/>
      <c r="H82" s="1439"/>
      <c r="I82" s="1439"/>
      <c r="J82" s="1439"/>
      <c r="K82" s="1439"/>
    </row>
    <row r="83" spans="1:11" ht="13.8" x14ac:dyDescent="0.25">
      <c r="A83" s="27"/>
    </row>
    <row r="86" spans="1:11" ht="13.8" x14ac:dyDescent="0.25">
      <c r="B86" s="178"/>
      <c r="C86" s="178"/>
      <c r="D86" s="178"/>
      <c r="E86" s="178"/>
      <c r="F86" s="178"/>
      <c r="G86" s="178"/>
      <c r="H86" s="178"/>
      <c r="I86" s="178"/>
      <c r="J86" s="178"/>
      <c r="K86" s="581"/>
    </row>
    <row r="87" spans="1:11" ht="13.8" x14ac:dyDescent="0.25">
      <c r="B87" s="179"/>
      <c r="C87" s="179"/>
      <c r="D87" s="179"/>
      <c r="E87" s="179"/>
      <c r="F87" s="179"/>
      <c r="G87" s="179"/>
      <c r="H87" s="179"/>
      <c r="I87" s="179"/>
      <c r="J87" s="179"/>
      <c r="K87" s="581"/>
    </row>
    <row r="88" spans="1:11" ht="13.8" x14ac:dyDescent="0.25">
      <c r="B88" s="179"/>
      <c r="C88" s="179"/>
      <c r="D88" s="179"/>
      <c r="E88" s="179"/>
      <c r="F88" s="179"/>
      <c r="G88" s="179"/>
      <c r="H88" s="179"/>
      <c r="I88" s="179"/>
      <c r="J88" s="179"/>
      <c r="K88" s="581"/>
    </row>
    <row r="89" spans="1:11" ht="13.8" x14ac:dyDescent="0.25">
      <c r="B89" s="179"/>
      <c r="C89" s="179"/>
      <c r="D89" s="179"/>
      <c r="E89" s="179"/>
      <c r="F89" s="179"/>
      <c r="G89" s="179"/>
      <c r="H89" s="179"/>
      <c r="I89" s="179"/>
      <c r="J89" s="179"/>
      <c r="K89" s="581"/>
    </row>
  </sheetData>
  <customSheetViews>
    <customSheetView guid="{F67F5823-51D5-4D47-B100-5B47C1E6BCB9}" showPageBreaks="1" fitToPage="1" printArea="1" topLeftCell="A52">
      <selection activeCell="E77" sqref="E77"/>
      <pageMargins left="0.75" right="0.75" top="1" bottom="1" header="0.5" footer="0.5"/>
      <printOptions horizontalCentered="1"/>
      <pageSetup scale="59" firstPageNumber="33" orientation="portrait" verticalDpi="300" r:id="rId1"/>
      <headerFooter alignWithMargins="0">
        <oddFooter>&amp;C&amp;P</oddFooter>
      </headerFooter>
    </customSheetView>
    <customSheetView guid="{9014CDA8-C3FC-41E6-A045-DAEFC55B82B1}" showPageBreaks="1" fitToPage="1" printArea="1">
      <selection activeCell="B86" sqref="B86:K89"/>
      <pageMargins left="0.75" right="0.75" top="1" bottom="1" header="0.5" footer="0.5"/>
      <printOptions horizontalCentered="1"/>
      <pageSetup scale="60" firstPageNumber="33" orientation="portrait" verticalDpi="300" r:id="rId2"/>
      <headerFooter alignWithMargins="0">
        <oddFooter>&amp;C&amp;P</oddFooter>
      </headerFooter>
    </customSheetView>
  </customSheetViews>
  <mergeCells count="9">
    <mergeCell ref="A82:K82"/>
    <mergeCell ref="A1:K1"/>
    <mergeCell ref="A32:K32"/>
    <mergeCell ref="A34:K34"/>
    <mergeCell ref="A36:K36"/>
    <mergeCell ref="A35:K35"/>
    <mergeCell ref="A4:K4"/>
    <mergeCell ref="A3:K3"/>
    <mergeCell ref="A29:K29"/>
  </mergeCells>
  <phoneticPr fontId="0" type="noConversion"/>
  <hyperlinks>
    <hyperlink ref="A29:K29" r:id="rId3" display="Source: Statistics Canada. Table 11-10-0008-01 Tax filers and dependants with income by total income, sex and age"/>
    <hyperlink ref="A82:K82" r:id="rId4" display="Statistics Canada. Table 36-10-0224-01 Household sector, current accounts, provincial and territorial, annual"/>
  </hyperlinks>
  <printOptions horizontalCentered="1"/>
  <pageMargins left="0.74803149606299202" right="0.74803149606299202" top="0.98425196850393704" bottom="0.98425196850393704" header="0.511811023622047" footer="0.511811023622047"/>
  <pageSetup scale="63" firstPageNumber="27" orientation="portrait" useFirstPageNumber="1" r:id="rId5"/>
  <headerFooter alignWithMargins="0"/>
  <rowBreaks count="1" manualBreakCount="1">
    <brk id="82" max="10" man="1"/>
  </rowBreaks>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43"/>
    <pageSetUpPr fitToPage="1"/>
  </sheetPr>
  <dimension ref="A1:V72"/>
  <sheetViews>
    <sheetView zoomScaleNormal="100" workbookViewId="0">
      <selection activeCell="A39" sqref="A39:N39"/>
    </sheetView>
  </sheetViews>
  <sheetFormatPr defaultRowHeight="13.2" x14ac:dyDescent="0.25"/>
  <cols>
    <col min="1" max="1" width="20.6640625" customWidth="1"/>
    <col min="2" max="2" width="18.5546875" customWidth="1"/>
    <col min="3" max="3" width="13.109375" customWidth="1"/>
    <col min="4" max="4" width="1.6640625" customWidth="1"/>
    <col min="5" max="5" width="11.6640625" customWidth="1"/>
    <col min="6" max="6" width="12.5546875" customWidth="1"/>
    <col min="7" max="7" width="1.6640625" customWidth="1"/>
    <col min="8" max="8" width="11.6640625" customWidth="1"/>
    <col min="9" max="9" width="12.5546875" customWidth="1"/>
    <col min="10" max="10" width="2.33203125" customWidth="1"/>
    <col min="11" max="11" width="10.6640625" customWidth="1"/>
    <col min="12" max="12" width="11.6640625" customWidth="1"/>
    <col min="13" max="13" width="2.5546875" customWidth="1"/>
    <col min="14" max="14" width="2.33203125" customWidth="1"/>
    <col min="15" max="15" width="6.88671875" customWidth="1"/>
    <col min="16" max="16" width="6" customWidth="1"/>
    <col min="17" max="17" width="7.109375" customWidth="1"/>
    <col min="18" max="18" width="9.109375" customWidth="1"/>
  </cols>
  <sheetData>
    <row r="1" spans="1:18" ht="17.25" customHeight="1" x14ac:dyDescent="0.3">
      <c r="A1" s="1436" t="s">
        <v>1152</v>
      </c>
      <c r="B1" s="1436"/>
      <c r="C1" s="1436"/>
      <c r="D1" s="1436"/>
      <c r="E1" s="1436"/>
      <c r="F1" s="1436"/>
      <c r="G1" s="1436"/>
      <c r="H1" s="1436"/>
      <c r="I1" s="1436"/>
      <c r="J1" s="1436"/>
      <c r="K1" s="1436"/>
      <c r="L1" s="1436"/>
      <c r="M1" s="1436"/>
      <c r="N1" s="1436"/>
    </row>
    <row r="2" spans="1:18" ht="18" customHeight="1" x14ac:dyDescent="0.3">
      <c r="A2" s="28"/>
    </row>
    <row r="3" spans="1:18" ht="18" customHeight="1" x14ac:dyDescent="0.3">
      <c r="A3" s="1436" t="s">
        <v>1701</v>
      </c>
      <c r="B3" s="1436"/>
      <c r="C3" s="1436"/>
      <c r="D3" s="1436"/>
      <c r="E3" s="1436"/>
      <c r="F3" s="1436"/>
      <c r="G3" s="1436"/>
      <c r="H3" s="1436"/>
      <c r="I3" s="1436"/>
      <c r="J3" s="1436"/>
      <c r="K3" s="1436"/>
      <c r="L3" s="1436"/>
      <c r="M3" s="1436"/>
      <c r="N3" s="1436"/>
    </row>
    <row r="4" spans="1:18" ht="18" customHeight="1" x14ac:dyDescent="0.3">
      <c r="A4" s="1436" t="s">
        <v>1700</v>
      </c>
      <c r="B4" s="1436"/>
      <c r="C4" s="1436"/>
      <c r="D4" s="1436"/>
      <c r="E4" s="1436"/>
      <c r="F4" s="1436"/>
      <c r="G4" s="1436"/>
      <c r="H4" s="1436"/>
      <c r="I4" s="1436"/>
      <c r="J4" s="1436"/>
      <c r="K4" s="1436"/>
      <c r="L4" s="1436"/>
      <c r="M4" s="1436"/>
      <c r="N4" s="1436"/>
    </row>
    <row r="5" spans="1:18" ht="12.75" customHeight="1" x14ac:dyDescent="0.3">
      <c r="A5" s="16"/>
      <c r="B5" s="16"/>
      <c r="C5" s="16"/>
      <c r="D5" s="16"/>
      <c r="E5" s="16"/>
      <c r="F5" s="16"/>
      <c r="G5" s="16"/>
      <c r="H5" s="16"/>
      <c r="I5" s="16"/>
      <c r="J5" s="578"/>
      <c r="K5" s="16"/>
      <c r="L5" s="16"/>
      <c r="M5" s="578"/>
      <c r="N5" s="16"/>
    </row>
    <row r="6" spans="1:18" ht="15.6" x14ac:dyDescent="0.3">
      <c r="B6" s="523"/>
      <c r="C6" s="1473" t="s">
        <v>1475</v>
      </c>
      <c r="D6" s="1473"/>
      <c r="E6" s="1473"/>
      <c r="F6" s="1473"/>
      <c r="G6" s="1473"/>
      <c r="H6" s="1473"/>
      <c r="I6" s="1473"/>
    </row>
    <row r="7" spans="1:18" ht="15.6" x14ac:dyDescent="0.3">
      <c r="B7" s="698" t="s">
        <v>742</v>
      </c>
      <c r="C7" s="699"/>
      <c r="D7" s="689"/>
      <c r="E7" s="689" t="s">
        <v>740</v>
      </c>
      <c r="F7" s="689" t="s">
        <v>1472</v>
      </c>
      <c r="G7" s="689"/>
      <c r="H7" s="689" t="s">
        <v>1473</v>
      </c>
      <c r="I7" s="700">
        <v>500000</v>
      </c>
      <c r="J7" s="649"/>
      <c r="K7" s="649"/>
      <c r="L7" s="649"/>
    </row>
    <row r="8" spans="1:18" s="29" customFormat="1" ht="15.6" x14ac:dyDescent="0.3">
      <c r="B8" s="698" t="s">
        <v>743</v>
      </c>
      <c r="C8" s="689" t="s">
        <v>903</v>
      </c>
      <c r="D8" s="689"/>
      <c r="E8" s="700">
        <v>30000</v>
      </c>
      <c r="F8" s="700">
        <v>99999</v>
      </c>
      <c r="G8" s="689"/>
      <c r="H8" s="700">
        <v>499999</v>
      </c>
      <c r="I8" s="689" t="s">
        <v>1474</v>
      </c>
      <c r="J8" s="649"/>
      <c r="K8" s="649"/>
      <c r="L8" s="649"/>
    </row>
    <row r="9" spans="1:18" ht="4.5" customHeight="1" thickBot="1" x14ac:dyDescent="0.3">
      <c r="B9" s="472"/>
      <c r="C9" s="472"/>
      <c r="D9" s="468"/>
      <c r="E9" s="472"/>
      <c r="F9" s="472"/>
      <c r="G9" s="468"/>
      <c r="H9" s="472"/>
      <c r="I9" s="472"/>
      <c r="J9" s="36"/>
      <c r="K9" s="36"/>
      <c r="L9" s="36"/>
    </row>
    <row r="10" spans="1:18" ht="4.5" customHeight="1" x14ac:dyDescent="0.25">
      <c r="B10" s="468"/>
      <c r="C10" s="468"/>
      <c r="D10" s="468"/>
      <c r="E10" s="468"/>
      <c r="F10" s="468"/>
      <c r="G10" s="468"/>
      <c r="H10" s="468"/>
      <c r="I10" s="468"/>
      <c r="J10" s="36"/>
      <c r="K10" s="36"/>
      <c r="L10" s="36"/>
    </row>
    <row r="11" spans="1:18" s="27" customFormat="1" ht="13.8" x14ac:dyDescent="0.25">
      <c r="B11" s="445" t="s">
        <v>232</v>
      </c>
      <c r="C11" s="701">
        <v>16038</v>
      </c>
      <c r="D11" s="701"/>
      <c r="E11" s="701">
        <v>18246</v>
      </c>
      <c r="F11" s="701">
        <v>19941</v>
      </c>
      <c r="G11" s="701"/>
      <c r="H11" s="701">
        <v>20065</v>
      </c>
      <c r="I11" s="701">
        <v>23298</v>
      </c>
      <c r="J11" s="40"/>
      <c r="K11" s="582"/>
      <c r="L11" s="582"/>
      <c r="Q11" s="117" t="s">
        <v>498</v>
      </c>
      <c r="R11" s="117"/>
    </row>
    <row r="12" spans="1:18" s="27" customFormat="1" ht="13.8" x14ac:dyDescent="0.25">
      <c r="B12" s="445" t="s">
        <v>1216</v>
      </c>
      <c r="C12" s="701">
        <v>19966</v>
      </c>
      <c r="D12" s="701"/>
      <c r="E12" s="701">
        <v>22714</v>
      </c>
      <c r="F12" s="701">
        <v>24824</v>
      </c>
      <c r="G12" s="701"/>
      <c r="H12" s="701">
        <v>24978</v>
      </c>
      <c r="I12" s="701">
        <v>29004</v>
      </c>
      <c r="J12" s="40"/>
      <c r="K12" s="582"/>
      <c r="L12" s="582"/>
      <c r="Q12" s="117"/>
      <c r="R12" s="117"/>
    </row>
    <row r="13" spans="1:18" s="27" customFormat="1" ht="13.8" x14ac:dyDescent="0.25">
      <c r="B13" s="445" t="s">
        <v>230</v>
      </c>
      <c r="C13" s="701">
        <v>24545</v>
      </c>
      <c r="D13" s="701"/>
      <c r="E13" s="701">
        <v>27924</v>
      </c>
      <c r="F13" s="701">
        <v>30517</v>
      </c>
      <c r="G13" s="701"/>
      <c r="H13" s="701">
        <v>30707</v>
      </c>
      <c r="I13" s="701">
        <v>35657</v>
      </c>
      <c r="J13" s="40"/>
      <c r="K13" s="582"/>
      <c r="L13" s="582"/>
      <c r="Q13" s="117"/>
      <c r="R13" s="117"/>
    </row>
    <row r="14" spans="1:18" s="27" customFormat="1" ht="13.8" x14ac:dyDescent="0.25">
      <c r="B14" s="445" t="s">
        <v>231</v>
      </c>
      <c r="C14" s="701">
        <v>29802</v>
      </c>
      <c r="D14" s="701"/>
      <c r="E14" s="701">
        <v>33905</v>
      </c>
      <c r="F14" s="701">
        <v>37053</v>
      </c>
      <c r="G14" s="701"/>
      <c r="H14" s="701">
        <v>37283</v>
      </c>
      <c r="I14" s="701">
        <v>43292</v>
      </c>
      <c r="J14" s="40"/>
      <c r="K14" s="582"/>
      <c r="L14" s="582"/>
      <c r="Q14" s="117"/>
      <c r="R14" s="117"/>
    </row>
    <row r="15" spans="1:18" s="27" customFormat="1" ht="13.8" x14ac:dyDescent="0.25">
      <c r="B15" s="445" t="s">
        <v>233</v>
      </c>
      <c r="C15" s="701">
        <v>33800</v>
      </c>
      <c r="D15" s="701"/>
      <c r="E15" s="701">
        <v>38454</v>
      </c>
      <c r="F15" s="701">
        <v>42025</v>
      </c>
      <c r="G15" s="701"/>
      <c r="H15" s="701">
        <v>42285</v>
      </c>
      <c r="I15" s="701">
        <v>49102</v>
      </c>
      <c r="J15" s="40"/>
      <c r="K15" s="582"/>
      <c r="L15" s="582"/>
      <c r="Q15" s="117"/>
      <c r="R15" s="117"/>
    </row>
    <row r="16" spans="1:18" s="27" customFormat="1" ht="13.8" x14ac:dyDescent="0.25">
      <c r="B16" s="445" t="s">
        <v>1405</v>
      </c>
      <c r="C16" s="701">
        <v>38122</v>
      </c>
      <c r="D16" s="701"/>
      <c r="E16" s="701">
        <v>43370</v>
      </c>
      <c r="F16" s="701">
        <v>47398</v>
      </c>
      <c r="G16" s="701"/>
      <c r="H16" s="701">
        <v>47692</v>
      </c>
      <c r="I16" s="701">
        <v>55378</v>
      </c>
      <c r="J16" s="40"/>
      <c r="K16" s="582"/>
      <c r="L16" s="582"/>
      <c r="Q16" s="117"/>
      <c r="R16" s="117"/>
    </row>
    <row r="17" spans="1:19" s="27" customFormat="1" ht="13.8" x14ac:dyDescent="0.25">
      <c r="B17" s="445" t="s">
        <v>1406</v>
      </c>
      <c r="C17" s="701">
        <v>42443</v>
      </c>
      <c r="D17" s="701"/>
      <c r="E17" s="701">
        <v>48285</v>
      </c>
      <c r="F17" s="701">
        <v>52770</v>
      </c>
      <c r="G17" s="701"/>
      <c r="H17" s="701">
        <v>53097</v>
      </c>
      <c r="I17" s="701">
        <v>61656</v>
      </c>
      <c r="J17" s="40"/>
      <c r="K17" s="582"/>
      <c r="L17" s="582"/>
      <c r="Q17" s="117"/>
      <c r="R17" s="117"/>
    </row>
    <row r="18" spans="1:19" s="27" customFormat="1" ht="12.75" customHeight="1" x14ac:dyDescent="0.25">
      <c r="B18" s="40"/>
      <c r="C18" s="40"/>
      <c r="D18" s="40"/>
      <c r="E18" s="40"/>
      <c r="F18" s="40"/>
      <c r="G18" s="40"/>
      <c r="H18" s="40"/>
      <c r="I18" s="40"/>
      <c r="J18" s="40"/>
      <c r="K18" s="40"/>
      <c r="L18" s="40" t="s">
        <v>1180</v>
      </c>
      <c r="M18" s="40"/>
      <c r="N18" s="40"/>
      <c r="O18" s="117"/>
      <c r="P18" s="117"/>
      <c r="Q18" s="117"/>
      <c r="R18" s="117"/>
    </row>
    <row r="19" spans="1:19" s="27" customFormat="1" ht="12.75" customHeight="1" x14ac:dyDescent="0.25">
      <c r="B19" s="40"/>
      <c r="C19" s="40"/>
      <c r="D19" s="40"/>
      <c r="E19" s="40"/>
      <c r="F19" s="40"/>
      <c r="G19" s="40"/>
      <c r="H19" s="40"/>
      <c r="I19" s="40"/>
      <c r="J19" s="40"/>
      <c r="K19" s="40"/>
      <c r="L19" s="40"/>
      <c r="M19" s="40"/>
      <c r="N19" s="40"/>
      <c r="O19" s="117"/>
      <c r="P19" s="117"/>
      <c r="Q19" s="117"/>
      <c r="R19" s="117"/>
    </row>
    <row r="20" spans="1:19" ht="12.75" customHeight="1" x14ac:dyDescent="0.3">
      <c r="A20" s="28"/>
    </row>
    <row r="21" spans="1:19" ht="18" customHeight="1" x14ac:dyDescent="0.3">
      <c r="A21" s="1436" t="s">
        <v>1702</v>
      </c>
      <c r="B21" s="1436"/>
      <c r="C21" s="1436"/>
      <c r="D21" s="1436"/>
      <c r="E21" s="1436"/>
      <c r="F21" s="1436"/>
      <c r="G21" s="1436"/>
      <c r="H21" s="1436"/>
      <c r="I21" s="1436"/>
      <c r="J21" s="1436"/>
      <c r="K21" s="1436"/>
      <c r="L21" s="1436"/>
      <c r="M21" s="1436"/>
      <c r="N21" s="1436"/>
    </row>
    <row r="22" spans="1:19" ht="18" customHeight="1" x14ac:dyDescent="0.3">
      <c r="A22" s="1436" t="s">
        <v>1700</v>
      </c>
      <c r="B22" s="1436"/>
      <c r="C22" s="1436"/>
      <c r="D22" s="1436"/>
      <c r="E22" s="1436"/>
      <c r="F22" s="1436"/>
      <c r="G22" s="1436"/>
      <c r="H22" s="1436"/>
      <c r="I22" s="1436"/>
      <c r="J22" s="1436"/>
      <c r="K22" s="1436"/>
      <c r="L22" s="1436"/>
      <c r="M22" s="1436"/>
      <c r="N22" s="1436"/>
    </row>
    <row r="23" spans="1:19" ht="12.75" customHeight="1" x14ac:dyDescent="0.3">
      <c r="A23" s="16"/>
      <c r="B23" s="578"/>
      <c r="C23" s="578"/>
      <c r="D23" s="578"/>
      <c r="E23" s="578"/>
      <c r="F23" s="578"/>
      <c r="G23" s="578"/>
      <c r="H23" s="578"/>
      <c r="I23" s="578"/>
      <c r="J23" s="578"/>
    </row>
    <row r="24" spans="1:19" ht="15.6" x14ac:dyDescent="0.3">
      <c r="C24" s="1445" t="s">
        <v>1475</v>
      </c>
      <c r="D24" s="1445"/>
      <c r="E24" s="1445"/>
      <c r="F24" s="1445"/>
      <c r="G24" s="1445"/>
      <c r="H24" s="1445"/>
      <c r="I24" s="1445"/>
    </row>
    <row r="25" spans="1:19" ht="15.6" x14ac:dyDescent="0.3">
      <c r="A25" s="29"/>
      <c r="B25" s="29" t="s">
        <v>742</v>
      </c>
      <c r="C25" s="79"/>
      <c r="D25" s="649"/>
      <c r="E25" s="649" t="s">
        <v>740</v>
      </c>
      <c r="F25" s="649" t="s">
        <v>1472</v>
      </c>
      <c r="G25" s="649"/>
      <c r="H25" s="649" t="s">
        <v>1473</v>
      </c>
      <c r="I25" s="9">
        <v>500000</v>
      </c>
      <c r="J25" s="579"/>
      <c r="K25" s="79"/>
      <c r="L25" s="79"/>
      <c r="M25" s="579"/>
    </row>
    <row r="26" spans="1:19" s="29" customFormat="1" ht="15.6" x14ac:dyDescent="0.3">
      <c r="B26" s="29" t="s">
        <v>743</v>
      </c>
      <c r="C26" s="649" t="s">
        <v>903</v>
      </c>
      <c r="D26" s="649"/>
      <c r="E26" s="9">
        <v>30000</v>
      </c>
      <c r="F26" s="9">
        <v>99999</v>
      </c>
      <c r="G26" s="649"/>
      <c r="H26" s="9">
        <v>499999</v>
      </c>
      <c r="I26" s="649" t="s">
        <v>1474</v>
      </c>
      <c r="J26" s="579"/>
      <c r="K26" s="579"/>
      <c r="L26" s="579"/>
      <c r="M26" s="579"/>
    </row>
    <row r="27" spans="1:19" ht="4.5" customHeight="1" thickBot="1" x14ac:dyDescent="0.3">
      <c r="A27" s="36"/>
      <c r="B27" s="25"/>
      <c r="C27" s="25"/>
      <c r="D27" s="36"/>
      <c r="E27" s="25"/>
      <c r="F27" s="25"/>
      <c r="G27" s="36"/>
      <c r="H27" s="25"/>
      <c r="I27" s="25"/>
      <c r="J27" s="25"/>
      <c r="K27" s="36"/>
      <c r="L27" s="36"/>
      <c r="M27" s="36"/>
    </row>
    <row r="28" spans="1:19" ht="4.5" customHeight="1" x14ac:dyDescent="0.25">
      <c r="A28" s="36"/>
      <c r="B28" s="36"/>
      <c r="C28" s="36"/>
      <c r="D28" s="36"/>
      <c r="E28" s="36"/>
      <c r="F28" s="36"/>
      <c r="G28" s="36"/>
      <c r="H28" s="36"/>
      <c r="I28" s="36"/>
      <c r="J28" s="36"/>
      <c r="K28" s="36"/>
      <c r="L28" s="36"/>
      <c r="M28" s="36"/>
    </row>
    <row r="29" spans="1:19" s="27" customFormat="1" ht="13.8" x14ac:dyDescent="0.25">
      <c r="B29" s="27" t="s">
        <v>232</v>
      </c>
      <c r="C29" s="40">
        <v>12629</v>
      </c>
      <c r="D29" s="40"/>
      <c r="E29" s="40">
        <v>14454</v>
      </c>
      <c r="F29" s="40">
        <v>16124</v>
      </c>
      <c r="G29" s="40"/>
      <c r="H29" s="40">
        <v>16328</v>
      </c>
      <c r="I29" s="40">
        <v>19307</v>
      </c>
      <c r="J29" s="40"/>
      <c r="K29" s="582"/>
      <c r="L29" s="582"/>
      <c r="M29" s="582"/>
      <c r="O29" s="588"/>
      <c r="P29" s="588"/>
      <c r="Q29" s="117"/>
      <c r="R29" s="117"/>
    </row>
    <row r="30" spans="1:19" s="27" customFormat="1" ht="13.8" x14ac:dyDescent="0.25">
      <c r="B30" s="27" t="s">
        <v>1216</v>
      </c>
      <c r="C30" s="40">
        <v>15371</v>
      </c>
      <c r="D30" s="40"/>
      <c r="E30" s="40">
        <v>17592</v>
      </c>
      <c r="F30" s="40">
        <v>19625</v>
      </c>
      <c r="G30" s="40"/>
      <c r="H30" s="40">
        <v>19872</v>
      </c>
      <c r="I30" s="40">
        <v>23498</v>
      </c>
      <c r="J30" s="40"/>
      <c r="K30" s="582"/>
      <c r="L30" s="582"/>
      <c r="M30" s="582"/>
      <c r="O30" s="588"/>
      <c r="P30" s="588"/>
    </row>
    <row r="31" spans="1:19" s="27" customFormat="1" ht="13.8" x14ac:dyDescent="0.25">
      <c r="B31" s="27" t="s">
        <v>230</v>
      </c>
      <c r="C31" s="40">
        <v>19141</v>
      </c>
      <c r="D31" s="40"/>
      <c r="E31" s="40">
        <v>21905</v>
      </c>
      <c r="F31" s="40">
        <v>24437</v>
      </c>
      <c r="G31" s="40"/>
      <c r="H31" s="40">
        <v>24745</v>
      </c>
      <c r="I31" s="40">
        <v>29260</v>
      </c>
      <c r="J31" s="40"/>
      <c r="K31" s="582"/>
      <c r="L31" s="582"/>
      <c r="M31" s="582"/>
      <c r="O31" s="588"/>
      <c r="P31" s="588"/>
      <c r="Q31" s="117" t="s">
        <v>453</v>
      </c>
      <c r="R31" s="117"/>
      <c r="S31" s="117"/>
    </row>
    <row r="32" spans="1:19" s="27" customFormat="1" ht="13.8" x14ac:dyDescent="0.25">
      <c r="B32" s="27" t="s">
        <v>231</v>
      </c>
      <c r="C32" s="40">
        <v>23879</v>
      </c>
      <c r="D32" s="40"/>
      <c r="E32" s="40">
        <v>27329</v>
      </c>
      <c r="F32" s="40">
        <v>30487</v>
      </c>
      <c r="G32" s="40"/>
      <c r="H32" s="40">
        <v>30871</v>
      </c>
      <c r="I32" s="40">
        <v>36504</v>
      </c>
      <c r="J32" s="40"/>
      <c r="K32" s="582"/>
      <c r="L32" s="582"/>
      <c r="M32" s="582"/>
      <c r="O32" s="588"/>
      <c r="P32" s="588"/>
      <c r="Q32" s="117"/>
      <c r="R32" s="117"/>
    </row>
    <row r="33" spans="1:22" s="27" customFormat="1" ht="13.8" x14ac:dyDescent="0.25">
      <c r="B33" s="27" t="s">
        <v>233</v>
      </c>
      <c r="C33" s="40">
        <v>27192</v>
      </c>
      <c r="D33" s="40"/>
      <c r="E33" s="40">
        <v>31120</v>
      </c>
      <c r="F33" s="40">
        <v>34717</v>
      </c>
      <c r="G33" s="40"/>
      <c r="H33" s="40">
        <v>35154</v>
      </c>
      <c r="I33" s="40">
        <v>41567</v>
      </c>
      <c r="J33" s="40"/>
      <c r="K33" s="582"/>
      <c r="L33" s="582"/>
      <c r="M33" s="582"/>
      <c r="O33" s="588"/>
      <c r="P33" s="588"/>
      <c r="Q33" s="117"/>
      <c r="R33" s="117"/>
    </row>
    <row r="34" spans="1:22" s="27" customFormat="1" ht="13.8" x14ac:dyDescent="0.25">
      <c r="B34" s="27" t="s">
        <v>1405</v>
      </c>
      <c r="C34" s="40">
        <v>30156</v>
      </c>
      <c r="D34" s="40"/>
      <c r="E34" s="40">
        <v>34513</v>
      </c>
      <c r="F34" s="40">
        <v>38502</v>
      </c>
      <c r="G34" s="40"/>
      <c r="H34" s="40">
        <v>38986</v>
      </c>
      <c r="I34" s="40">
        <v>46099</v>
      </c>
      <c r="J34" s="40"/>
      <c r="K34" s="582"/>
      <c r="L34" s="582"/>
      <c r="M34" s="582"/>
      <c r="O34" s="588"/>
      <c r="P34" s="588"/>
      <c r="Q34" s="117"/>
      <c r="R34" s="117"/>
    </row>
    <row r="35" spans="1:22" s="27" customFormat="1" ht="13.8" x14ac:dyDescent="0.25">
      <c r="B35" s="27" t="s">
        <v>1406</v>
      </c>
      <c r="C35" s="40">
        <v>33121</v>
      </c>
      <c r="D35" s="40"/>
      <c r="E35" s="40">
        <v>37906</v>
      </c>
      <c r="F35" s="40">
        <v>42286</v>
      </c>
      <c r="G35" s="40"/>
      <c r="H35" s="40">
        <v>42819</v>
      </c>
      <c r="I35" s="40">
        <v>50631</v>
      </c>
      <c r="J35" s="40"/>
      <c r="K35" s="582"/>
      <c r="L35" s="582"/>
      <c r="M35" s="582"/>
      <c r="O35" s="588"/>
      <c r="P35" s="588"/>
      <c r="Q35" s="117"/>
      <c r="R35" s="117"/>
    </row>
    <row r="36" spans="1:22" s="27" customFormat="1" ht="12.75" customHeight="1" x14ac:dyDescent="0.25">
      <c r="E36" s="40"/>
      <c r="F36" s="40"/>
      <c r="G36" s="40"/>
      <c r="H36" s="40"/>
      <c r="I36" s="40"/>
      <c r="J36" s="40"/>
      <c r="K36" s="40"/>
      <c r="L36" s="40"/>
      <c r="M36" s="40"/>
      <c r="N36" s="40"/>
    </row>
    <row r="37" spans="1:22" s="27" customFormat="1" ht="12.75" customHeight="1" x14ac:dyDescent="0.25">
      <c r="E37" s="40"/>
      <c r="F37" s="40"/>
      <c r="G37" s="40"/>
      <c r="H37" s="40"/>
      <c r="I37" s="40"/>
      <c r="J37" s="40"/>
      <c r="K37" s="40"/>
      <c r="L37" s="40"/>
      <c r="M37" s="40"/>
      <c r="N37" s="40"/>
      <c r="O37" s="48"/>
      <c r="P37" s="48"/>
    </row>
    <row r="38" spans="1:22" x14ac:dyDescent="0.25">
      <c r="O38" s="48"/>
      <c r="P38" s="48"/>
    </row>
    <row r="39" spans="1:22" ht="17.399999999999999" x14ac:dyDescent="0.3">
      <c r="A39" s="1472" t="s">
        <v>810</v>
      </c>
      <c r="B39" s="1472"/>
      <c r="C39" s="1472"/>
      <c r="D39" s="1472"/>
      <c r="E39" s="1472"/>
      <c r="F39" s="1472"/>
      <c r="G39" s="1472"/>
      <c r="H39" s="1472"/>
      <c r="I39" s="1472"/>
      <c r="J39" s="1472"/>
      <c r="K39" s="1472"/>
      <c r="L39" s="1472"/>
      <c r="M39" s="1472"/>
      <c r="N39" s="1472"/>
      <c r="O39" s="48"/>
      <c r="P39" s="48"/>
    </row>
    <row r="40" spans="1:22" ht="17.399999999999999" x14ac:dyDescent="0.3">
      <c r="A40" s="1472" t="s">
        <v>1704</v>
      </c>
      <c r="B40" s="1472"/>
      <c r="C40" s="1472"/>
      <c r="D40" s="1472"/>
      <c r="E40" s="1472"/>
      <c r="F40" s="1472"/>
      <c r="G40" s="1472"/>
      <c r="H40" s="1472"/>
      <c r="I40" s="1472"/>
      <c r="J40" s="1472"/>
      <c r="K40" s="1472"/>
      <c r="L40" s="1472"/>
      <c r="M40" s="1472"/>
      <c r="N40" s="1472"/>
      <c r="O40" s="48"/>
      <c r="P40" s="48"/>
    </row>
    <row r="41" spans="1:22" ht="17.399999999999999" x14ac:dyDescent="0.3">
      <c r="A41" s="1436" t="s">
        <v>29</v>
      </c>
      <c r="B41" s="1436"/>
      <c r="C41" s="1436"/>
      <c r="D41" s="1436"/>
      <c r="E41" s="1436"/>
      <c r="F41" s="1436"/>
      <c r="G41" s="1436"/>
      <c r="H41" s="1436"/>
      <c r="I41" s="1436"/>
      <c r="J41" s="1436"/>
      <c r="K41" s="1436"/>
      <c r="L41" s="1436"/>
      <c r="M41" s="1436"/>
      <c r="N41" s="1436"/>
      <c r="O41" s="48"/>
      <c r="P41" s="48"/>
    </row>
    <row r="42" spans="1:22" ht="12.75" customHeight="1" x14ac:dyDescent="0.3">
      <c r="A42" s="16"/>
      <c r="B42" s="578"/>
      <c r="C42" s="578"/>
      <c r="D42" s="578"/>
      <c r="E42" s="578"/>
      <c r="F42" s="578"/>
      <c r="G42" s="578"/>
      <c r="H42" s="578"/>
      <c r="I42" s="578"/>
      <c r="J42" s="578"/>
      <c r="K42" s="578"/>
      <c r="L42" s="578"/>
      <c r="M42" s="578"/>
      <c r="Q42" s="578"/>
    </row>
    <row r="43" spans="1:22" s="265" customFormat="1" ht="15.6" x14ac:dyDescent="0.3">
      <c r="B43" s="1471">
        <v>2008</v>
      </c>
      <c r="C43" s="1471"/>
      <c r="D43" s="580"/>
      <c r="E43" s="1471">
        <v>2009</v>
      </c>
      <c r="F43" s="1471"/>
      <c r="G43" s="580"/>
      <c r="H43" s="1471">
        <v>2010</v>
      </c>
      <c r="I43" s="1471"/>
      <c r="J43" s="580"/>
      <c r="K43" s="1471">
        <v>2011</v>
      </c>
      <c r="L43" s="1471"/>
      <c r="O43" s="590"/>
      <c r="P43" s="589"/>
      <c r="Q43" s="580"/>
      <c r="S43" s="29"/>
      <c r="U43" s="29"/>
    </row>
    <row r="44" spans="1:22" ht="15.6" x14ac:dyDescent="0.3">
      <c r="A44" s="29" t="s">
        <v>744</v>
      </c>
      <c r="B44" s="685" t="s">
        <v>718</v>
      </c>
      <c r="C44" s="685" t="s">
        <v>719</v>
      </c>
      <c r="D44" s="579"/>
      <c r="E44" s="685" t="s">
        <v>718</v>
      </c>
      <c r="F44" s="685" t="s">
        <v>719</v>
      </c>
      <c r="G44" s="579"/>
      <c r="H44" s="766" t="s">
        <v>718</v>
      </c>
      <c r="I44" s="766" t="s">
        <v>719</v>
      </c>
      <c r="J44" s="579"/>
      <c r="K44" s="579" t="s">
        <v>718</v>
      </c>
      <c r="L44" s="579" t="s">
        <v>719</v>
      </c>
      <c r="Q44" s="579"/>
    </row>
    <row r="45" spans="1:22" ht="4.5" customHeight="1" thickBot="1" x14ac:dyDescent="0.3">
      <c r="A45" s="25"/>
      <c r="B45" s="25"/>
      <c r="C45" s="25"/>
      <c r="D45" s="36"/>
      <c r="E45" s="25"/>
      <c r="F45" s="25"/>
      <c r="G45" s="36"/>
      <c r="H45" s="25"/>
      <c r="I45" s="25"/>
      <c r="J45" s="36"/>
      <c r="K45" s="25"/>
      <c r="L45" s="25"/>
      <c r="Q45" s="36"/>
    </row>
    <row r="46" spans="1:22" ht="4.5" customHeight="1" x14ac:dyDescent="0.25">
      <c r="A46" s="36"/>
      <c r="B46" s="36"/>
      <c r="C46" s="36"/>
      <c r="D46" s="36"/>
      <c r="E46" s="36"/>
      <c r="F46" s="36"/>
      <c r="G46" s="36"/>
      <c r="H46" s="36"/>
      <c r="I46" s="36"/>
      <c r="J46" s="36"/>
      <c r="K46" s="36"/>
      <c r="L46" s="36"/>
      <c r="Q46" s="36"/>
    </row>
    <row r="47" spans="1:22" s="161" customFormat="1" ht="14.25" customHeight="1" x14ac:dyDescent="0.25">
      <c r="A47" s="170" t="s">
        <v>133</v>
      </c>
      <c r="B47" s="185">
        <v>6.2</v>
      </c>
      <c r="C47" s="185">
        <v>27.3</v>
      </c>
      <c r="D47" s="299"/>
      <c r="E47" s="185">
        <v>6.5</v>
      </c>
      <c r="F47" s="185">
        <v>26.9</v>
      </c>
      <c r="G47" s="185"/>
      <c r="H47" s="185">
        <v>5.9</v>
      </c>
      <c r="I47" s="185">
        <v>26.9</v>
      </c>
      <c r="J47" s="185"/>
      <c r="K47" s="185">
        <v>5.5</v>
      </c>
      <c r="L47" s="185">
        <v>27.7</v>
      </c>
      <c r="O47"/>
      <c r="P47"/>
      <c r="Q47" s="1"/>
      <c r="R47" s="1"/>
      <c r="S47" s="1"/>
      <c r="T47" s="1"/>
      <c r="U47"/>
      <c r="V47"/>
    </row>
    <row r="48" spans="1:22" ht="13.8" x14ac:dyDescent="0.25">
      <c r="A48" s="27" t="s">
        <v>1053</v>
      </c>
      <c r="B48" s="185">
        <v>4.5</v>
      </c>
      <c r="C48" s="185">
        <v>28.3</v>
      </c>
      <c r="D48" s="135"/>
      <c r="E48" s="185">
        <v>4.5999999999999996</v>
      </c>
      <c r="F48" s="185">
        <v>25.9</v>
      </c>
      <c r="G48" s="185"/>
      <c r="H48" s="185">
        <v>4.2</v>
      </c>
      <c r="I48" s="185">
        <v>21.7</v>
      </c>
      <c r="J48" s="185"/>
      <c r="K48" s="185">
        <v>3.1</v>
      </c>
      <c r="L48" s="185">
        <v>20.8</v>
      </c>
      <c r="Q48" s="1"/>
      <c r="R48" s="1"/>
      <c r="S48" s="1"/>
      <c r="T48" s="1"/>
    </row>
    <row r="49" spans="1:22" ht="13.8" x14ac:dyDescent="0.25">
      <c r="A49" s="27" t="s">
        <v>745</v>
      </c>
      <c r="B49" s="185">
        <v>3.1</v>
      </c>
      <c r="C49" s="185">
        <v>18.600000000000001</v>
      </c>
      <c r="D49" s="135"/>
      <c r="E49" s="185">
        <v>3.1</v>
      </c>
      <c r="F49" s="185">
        <v>15.9</v>
      </c>
      <c r="G49" s="185"/>
      <c r="H49" s="185">
        <v>1.5</v>
      </c>
      <c r="I49" s="185">
        <v>18.399999999999999</v>
      </c>
      <c r="J49" s="185"/>
      <c r="K49" s="185">
        <v>2.5</v>
      </c>
      <c r="L49" s="185">
        <v>15.6</v>
      </c>
      <c r="Q49" s="1"/>
      <c r="R49" s="1"/>
      <c r="S49" s="1"/>
      <c r="T49" s="1"/>
    </row>
    <row r="50" spans="1:22" ht="13.8" x14ac:dyDescent="0.25">
      <c r="A50" s="27" t="s">
        <v>1054</v>
      </c>
      <c r="B50" s="185">
        <v>4.8</v>
      </c>
      <c r="C50" s="185">
        <v>26.2</v>
      </c>
      <c r="D50" s="135"/>
      <c r="E50" s="185">
        <v>4.5999999999999996</v>
      </c>
      <c r="F50" s="185">
        <v>25.1</v>
      </c>
      <c r="G50" s="185"/>
      <c r="H50" s="185">
        <v>4.7</v>
      </c>
      <c r="I50" s="185">
        <v>23.2</v>
      </c>
      <c r="J50" s="185"/>
      <c r="K50" s="185">
        <v>4</v>
      </c>
      <c r="L50" s="185">
        <v>22.2</v>
      </c>
      <c r="Q50" s="1"/>
      <c r="R50" s="1"/>
      <c r="S50" s="1"/>
      <c r="T50" s="1"/>
    </row>
    <row r="51" spans="1:22" ht="13.8" x14ac:dyDescent="0.25">
      <c r="A51" s="27" t="s">
        <v>1055</v>
      </c>
      <c r="B51" s="185">
        <v>3.8</v>
      </c>
      <c r="C51" s="185">
        <v>29.8</v>
      </c>
      <c r="D51" s="135"/>
      <c r="E51" s="185">
        <v>4</v>
      </c>
      <c r="F51" s="185">
        <v>23.9</v>
      </c>
      <c r="G51" s="185"/>
      <c r="H51" s="185">
        <v>3</v>
      </c>
      <c r="I51" s="185">
        <v>20.2</v>
      </c>
      <c r="J51" s="185"/>
      <c r="K51" s="185">
        <v>3.7</v>
      </c>
      <c r="L51" s="185">
        <v>17.899999999999999</v>
      </c>
      <c r="Q51" s="1"/>
      <c r="R51" s="1"/>
      <c r="S51" s="1"/>
      <c r="T51" s="1"/>
    </row>
    <row r="52" spans="1:22" ht="13.8" x14ac:dyDescent="0.25">
      <c r="A52" s="27" t="s">
        <v>1056</v>
      </c>
      <c r="B52" s="185">
        <v>6.7</v>
      </c>
      <c r="C52" s="185">
        <v>31.5</v>
      </c>
      <c r="D52" s="135"/>
      <c r="E52" s="185">
        <v>4.8</v>
      </c>
      <c r="F52" s="185">
        <v>29.1</v>
      </c>
      <c r="G52" s="185"/>
      <c r="H52" s="185">
        <v>6</v>
      </c>
      <c r="I52" s="185">
        <v>29.6</v>
      </c>
      <c r="J52" s="185"/>
      <c r="K52" s="185">
        <v>5.3</v>
      </c>
      <c r="L52" s="185">
        <v>29.7</v>
      </c>
      <c r="Q52" s="1"/>
      <c r="R52" s="1"/>
      <c r="S52" s="1"/>
      <c r="T52" s="1"/>
    </row>
    <row r="53" spans="1:22" ht="13.8" x14ac:dyDescent="0.25">
      <c r="A53" s="27" t="s">
        <v>1057</v>
      </c>
      <c r="B53" s="185">
        <v>6.5</v>
      </c>
      <c r="C53" s="185">
        <v>28.4</v>
      </c>
      <c r="D53" s="135"/>
      <c r="E53" s="185">
        <v>7.3</v>
      </c>
      <c r="F53" s="185">
        <v>28.8</v>
      </c>
      <c r="G53" s="185"/>
      <c r="H53" s="185">
        <v>6</v>
      </c>
      <c r="I53" s="185">
        <v>27.6</v>
      </c>
      <c r="J53" s="185"/>
      <c r="K53" s="185">
        <v>5.8</v>
      </c>
      <c r="L53" s="185">
        <v>29.7</v>
      </c>
      <c r="Q53" s="1"/>
      <c r="R53" s="1"/>
      <c r="S53" s="1"/>
      <c r="T53" s="1"/>
    </row>
    <row r="54" spans="1:22" ht="13.8" x14ac:dyDescent="0.25">
      <c r="A54" s="27" t="s">
        <v>1058</v>
      </c>
      <c r="B54" s="185">
        <v>5.3</v>
      </c>
      <c r="C54" s="185">
        <v>26.1</v>
      </c>
      <c r="D54" s="135"/>
      <c r="E54" s="185">
        <v>5.7</v>
      </c>
      <c r="F54" s="185">
        <v>26.4</v>
      </c>
      <c r="G54" s="185"/>
      <c r="H54" s="185">
        <v>6</v>
      </c>
      <c r="I54" s="185">
        <v>27.2</v>
      </c>
      <c r="J54" s="185"/>
      <c r="K54" s="185">
        <v>6.2</v>
      </c>
      <c r="L54" s="185">
        <v>24.7</v>
      </c>
      <c r="Q54" s="1"/>
      <c r="R54" s="1"/>
      <c r="S54" s="1"/>
      <c r="T54" s="1"/>
    </row>
    <row r="55" spans="1:22" s="27" customFormat="1" ht="13.8" x14ac:dyDescent="0.25">
      <c r="A55" s="27" t="s">
        <v>1059</v>
      </c>
      <c r="B55" s="185">
        <v>4.9000000000000004</v>
      </c>
      <c r="C55" s="185">
        <v>20.100000000000001</v>
      </c>
      <c r="D55" s="135"/>
      <c r="E55" s="185">
        <v>5.0999999999999996</v>
      </c>
      <c r="F55" s="185">
        <v>17.100000000000001</v>
      </c>
      <c r="G55" s="185"/>
      <c r="H55" s="185">
        <v>4.3</v>
      </c>
      <c r="I55" s="185">
        <v>17.5</v>
      </c>
      <c r="J55" s="185"/>
      <c r="K55" s="185">
        <v>3.5</v>
      </c>
      <c r="L55" s="185">
        <v>14.5</v>
      </c>
      <c r="O55"/>
      <c r="P55"/>
      <c r="Q55" s="1"/>
      <c r="R55" s="1"/>
      <c r="S55" s="1"/>
      <c r="T55" s="1"/>
      <c r="U55"/>
      <c r="V55"/>
    </row>
    <row r="56" spans="1:22" s="27" customFormat="1" ht="13.8" x14ac:dyDescent="0.25">
      <c r="A56" s="27" t="s">
        <v>1060</v>
      </c>
      <c r="B56" s="185">
        <v>4.2</v>
      </c>
      <c r="C56" s="185">
        <v>14.4</v>
      </c>
      <c r="D56" s="135"/>
      <c r="E56" s="185">
        <v>5.7</v>
      </c>
      <c r="F56" s="185">
        <v>19.3</v>
      </c>
      <c r="G56" s="185"/>
      <c r="H56" s="185">
        <v>4.8</v>
      </c>
      <c r="I56" s="185">
        <v>17.7</v>
      </c>
      <c r="J56" s="185"/>
      <c r="K56" s="185">
        <v>4.3</v>
      </c>
      <c r="L56" s="185">
        <v>22.3</v>
      </c>
      <c r="O56"/>
      <c r="P56"/>
      <c r="Q56" s="1"/>
      <c r="R56" s="1"/>
      <c r="S56" s="1"/>
      <c r="T56" s="1"/>
      <c r="U56"/>
      <c r="V56"/>
    </row>
    <row r="57" spans="1:22" s="27" customFormat="1" ht="13.8" x14ac:dyDescent="0.25">
      <c r="A57" s="27" t="s">
        <v>1061</v>
      </c>
      <c r="B57" s="185">
        <v>7.8</v>
      </c>
      <c r="C57" s="185">
        <v>28.4</v>
      </c>
      <c r="D57" s="135"/>
      <c r="E57" s="185">
        <v>9</v>
      </c>
      <c r="F57" s="185">
        <v>27.4</v>
      </c>
      <c r="G57" s="185"/>
      <c r="H57" s="185">
        <v>7.6</v>
      </c>
      <c r="I57" s="185">
        <v>31.6</v>
      </c>
      <c r="J57" s="185"/>
      <c r="K57" s="185">
        <v>6.7</v>
      </c>
      <c r="L57" s="185">
        <v>30.6</v>
      </c>
      <c r="O57"/>
      <c r="P57"/>
      <c r="Q57" s="1"/>
      <c r="R57" s="1"/>
      <c r="S57" s="1"/>
      <c r="T57" s="1"/>
      <c r="U57"/>
      <c r="V57"/>
    </row>
    <row r="59" spans="1:22" ht="13.8" x14ac:dyDescent="0.25">
      <c r="A59" s="27" t="s">
        <v>960</v>
      </c>
    </row>
    <row r="61" spans="1:22" s="27" customFormat="1" ht="13.8" x14ac:dyDescent="0.25">
      <c r="A61" s="161" t="s">
        <v>1370</v>
      </c>
      <c r="E61" s="40"/>
      <c r="F61" s="40"/>
      <c r="G61" s="40"/>
      <c r="H61" s="40"/>
      <c r="I61" s="40"/>
      <c r="J61" s="40"/>
      <c r="K61" s="40"/>
      <c r="L61" s="40"/>
      <c r="M61" s="40"/>
      <c r="N61" s="40"/>
    </row>
    <row r="62" spans="1:22" s="27" customFormat="1" ht="12.75" customHeight="1" x14ac:dyDescent="0.25">
      <c r="E62" s="40"/>
      <c r="F62" s="40"/>
      <c r="G62" s="40"/>
      <c r="H62" s="40"/>
      <c r="I62" s="40"/>
      <c r="J62" s="40"/>
      <c r="K62" s="40"/>
      <c r="L62" s="40"/>
      <c r="M62" s="40"/>
      <c r="N62" s="40"/>
    </row>
    <row r="63" spans="1:22" ht="13.8" x14ac:dyDescent="0.25">
      <c r="A63" s="173" t="s">
        <v>1141</v>
      </c>
    </row>
    <row r="64" spans="1:22" ht="13.8" x14ac:dyDescent="0.25">
      <c r="A64" s="173" t="s">
        <v>1022</v>
      </c>
    </row>
    <row r="65" spans="1:14" ht="13.8" x14ac:dyDescent="0.25">
      <c r="A65" s="161" t="s">
        <v>806</v>
      </c>
    </row>
    <row r="66" spans="1:14" s="27" customFormat="1" ht="14.25" customHeight="1" x14ac:dyDescent="0.25">
      <c r="A66" s="27" t="s">
        <v>574</v>
      </c>
      <c r="E66" s="40"/>
      <c r="F66" s="40"/>
      <c r="G66" s="40"/>
      <c r="H66" s="40"/>
      <c r="I66" s="40"/>
      <c r="J66" s="40"/>
      <c r="K66" s="40"/>
      <c r="L66" s="40"/>
      <c r="M66" s="40"/>
      <c r="N66" s="40"/>
    </row>
    <row r="68" spans="1:14" ht="13.8" x14ac:dyDescent="0.25">
      <c r="A68" s="474" t="s">
        <v>1476</v>
      </c>
    </row>
    <row r="70" spans="1:14" ht="13.8" x14ac:dyDescent="0.25">
      <c r="A70" s="27" t="s">
        <v>1566</v>
      </c>
    </row>
    <row r="71" spans="1:14" ht="13.8" x14ac:dyDescent="0.25">
      <c r="A71" s="27" t="s">
        <v>1703</v>
      </c>
    </row>
    <row r="72" spans="1:14" ht="13.8" x14ac:dyDescent="0.25">
      <c r="A72" s="27" t="s">
        <v>1705</v>
      </c>
    </row>
  </sheetData>
  <customSheetViews>
    <customSheetView guid="{F67F5823-51D5-4D47-B100-5B47C1E6BCB9}" showPageBreaks="1" fitToPage="1" printArea="1" topLeftCell="A4">
      <selection activeCell="A5" sqref="A5"/>
      <pageMargins left="0.75" right="0.75" top="1" bottom="1" header="0.5" footer="0.5"/>
      <printOptions horizontalCentered="1"/>
      <pageSetup scale="71" firstPageNumber="33" orientation="portrait" verticalDpi="300" r:id="rId1"/>
      <headerFooter alignWithMargins="0">
        <oddFooter>&amp;C&amp;P</oddFooter>
      </headerFooter>
    </customSheetView>
    <customSheetView guid="{9014CDA8-C3FC-41E6-A045-DAEFC55B82B1}" showPageBreaks="1" fitToPage="1" printArea="1" topLeftCell="A43">
      <selection activeCell="A19" sqref="A19"/>
      <pageMargins left="0.75" right="0.75" top="1" bottom="1" header="0.5" footer="0.5"/>
      <printOptions horizontalCentered="1"/>
      <pageSetup scale="71" firstPageNumber="33" orientation="portrait" verticalDpi="300" r:id="rId2"/>
      <headerFooter alignWithMargins="0">
        <oddFooter>&amp;C&amp;P</oddFooter>
      </headerFooter>
    </customSheetView>
  </customSheetViews>
  <mergeCells count="14">
    <mergeCell ref="A1:N1"/>
    <mergeCell ref="A3:N3"/>
    <mergeCell ref="A4:N4"/>
    <mergeCell ref="A21:N21"/>
    <mergeCell ref="A22:N22"/>
    <mergeCell ref="C6:I6"/>
    <mergeCell ref="C24:I24"/>
    <mergeCell ref="K43:L43"/>
    <mergeCell ref="E43:F43"/>
    <mergeCell ref="H43:I43"/>
    <mergeCell ref="A39:N39"/>
    <mergeCell ref="A40:N40"/>
    <mergeCell ref="B43:C43"/>
    <mergeCell ref="A41:N41"/>
  </mergeCells>
  <phoneticPr fontId="0" type="noConversion"/>
  <printOptions horizontalCentered="1"/>
  <pageMargins left="0.74803149606299213" right="0.74803149606299213" top="0.98425196850393704" bottom="0.98425196850393704" header="0.51181102362204722" footer="0.51181102362204722"/>
  <pageSetup scale="67" firstPageNumber="27" orientation="portrait" useFirstPageNumber="1" horizontalDpi="300" verticalDpi="300" r:id="rId3"/>
  <headerFooter alignWithMargins="0"/>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S72"/>
  <sheetViews>
    <sheetView zoomScaleNormal="100" workbookViewId="0">
      <selection sqref="A1:L1"/>
    </sheetView>
  </sheetViews>
  <sheetFormatPr defaultRowHeight="13.2" x14ac:dyDescent="0.25"/>
  <cols>
    <col min="1" max="1" width="20.6640625" customWidth="1"/>
    <col min="2" max="5" width="11.88671875" customWidth="1"/>
    <col min="6" max="6" width="1.6640625" customWidth="1"/>
    <col min="7" max="9" width="11.88671875" customWidth="1"/>
    <col min="10" max="10" width="1.6640625" customWidth="1"/>
    <col min="11" max="11" width="13.109375" customWidth="1"/>
    <col min="12" max="12" width="13.44140625" customWidth="1"/>
    <col min="13" max="13" width="6" customWidth="1"/>
    <col min="14" max="14" width="7.109375" customWidth="1"/>
    <col min="15" max="15" width="9.109375" customWidth="1"/>
  </cols>
  <sheetData>
    <row r="1" spans="1:19" ht="17.25" customHeight="1" x14ac:dyDescent="0.3">
      <c r="A1" s="1436" t="s">
        <v>51</v>
      </c>
      <c r="B1" s="1436"/>
      <c r="C1" s="1436"/>
      <c r="D1" s="1436"/>
      <c r="E1" s="1436"/>
      <c r="F1" s="1436"/>
      <c r="G1" s="1436"/>
      <c r="H1" s="1436"/>
      <c r="I1" s="1436"/>
      <c r="J1" s="1436"/>
      <c r="K1" s="1436"/>
      <c r="L1" s="1436"/>
    </row>
    <row r="2" spans="1:19" ht="17.25" customHeight="1" x14ac:dyDescent="0.3">
      <c r="A2" s="856"/>
      <c r="B2" s="856"/>
      <c r="C2" s="856"/>
      <c r="D2" s="856"/>
      <c r="E2" s="856"/>
      <c r="F2" s="856"/>
      <c r="G2" s="856"/>
      <c r="H2" s="856"/>
      <c r="I2" s="856"/>
      <c r="J2" s="856"/>
      <c r="K2" s="856"/>
      <c r="L2" s="856"/>
    </row>
    <row r="3" spans="1:19" ht="17.399999999999999" x14ac:dyDescent="0.3">
      <c r="A3" s="1472" t="s">
        <v>2462</v>
      </c>
      <c r="B3" s="1472"/>
      <c r="C3" s="1472"/>
      <c r="D3" s="1472"/>
      <c r="E3" s="1472"/>
      <c r="F3" s="1472"/>
      <c r="G3" s="1472"/>
      <c r="H3" s="1472"/>
      <c r="I3" s="1472"/>
      <c r="J3" s="1472"/>
      <c r="K3" s="1472"/>
      <c r="L3" s="1472"/>
      <c r="M3" s="48"/>
    </row>
    <row r="4" spans="1:19" ht="17.399999999999999" x14ac:dyDescent="0.3">
      <c r="A4" s="1472" t="s">
        <v>1778</v>
      </c>
      <c r="B4" s="1472"/>
      <c r="C4" s="1472"/>
      <c r="D4" s="1472"/>
      <c r="E4" s="1472"/>
      <c r="F4" s="1472"/>
      <c r="G4" s="1472"/>
      <c r="H4" s="1472"/>
      <c r="I4" s="1472"/>
      <c r="J4" s="1472"/>
      <c r="K4" s="1472"/>
      <c r="L4" s="1472"/>
      <c r="M4" s="48"/>
    </row>
    <row r="5" spans="1:19" ht="8.25" customHeight="1" x14ac:dyDescent="0.3">
      <c r="A5" s="859"/>
      <c r="B5" s="859"/>
      <c r="C5" s="859"/>
      <c r="D5" s="859"/>
      <c r="E5" s="859"/>
      <c r="F5" s="859"/>
      <c r="G5" s="859"/>
      <c r="H5" s="859"/>
      <c r="I5" s="859"/>
      <c r="J5" s="859"/>
      <c r="K5" s="859"/>
      <c r="L5" s="859"/>
      <c r="M5" s="48"/>
    </row>
    <row r="6" spans="1:19" ht="17.399999999999999" x14ac:dyDescent="0.3">
      <c r="A6" s="1472" t="s">
        <v>1784</v>
      </c>
      <c r="B6" s="1472"/>
      <c r="C6" s="1472"/>
      <c r="D6" s="1472"/>
      <c r="E6" s="1472"/>
      <c r="F6" s="1472"/>
      <c r="G6" s="1472"/>
      <c r="H6" s="1472"/>
      <c r="I6" s="1472"/>
      <c r="J6" s="1472"/>
      <c r="K6" s="1472"/>
      <c r="L6" s="1472"/>
      <c r="M6" s="48"/>
    </row>
    <row r="7" spans="1:19" x14ac:dyDescent="0.25">
      <c r="M7" s="48"/>
    </row>
    <row r="8" spans="1:19" ht="12.75" customHeight="1" x14ac:dyDescent="0.3">
      <c r="A8" s="854"/>
      <c r="B8" s="854"/>
      <c r="C8" s="854"/>
      <c r="D8" s="854"/>
      <c r="E8" s="854"/>
      <c r="F8" s="854"/>
      <c r="G8" s="854"/>
      <c r="H8" s="854"/>
      <c r="I8" s="854"/>
      <c r="J8" s="854"/>
      <c r="K8" s="854"/>
      <c r="L8" s="854"/>
      <c r="N8" s="854"/>
    </row>
    <row r="9" spans="1:19" s="265" customFormat="1" ht="15.6" x14ac:dyDescent="0.3">
      <c r="B9" s="1475" t="s">
        <v>1785</v>
      </c>
      <c r="C9" s="1444"/>
      <c r="D9" s="1444"/>
      <c r="E9" s="1476"/>
      <c r="G9" s="1475" t="s">
        <v>1781</v>
      </c>
      <c r="H9" s="1444"/>
      <c r="I9" s="1476"/>
      <c r="J9" s="862"/>
      <c r="K9" s="1475" t="s">
        <v>1782</v>
      </c>
      <c r="L9" s="1476"/>
      <c r="M9" s="589"/>
      <c r="N9" s="858"/>
      <c r="P9" s="29"/>
      <c r="R9" s="29"/>
    </row>
    <row r="10" spans="1:19" ht="15.6" x14ac:dyDescent="0.3">
      <c r="A10" s="29" t="s">
        <v>744</v>
      </c>
      <c r="B10" s="861" t="s">
        <v>373</v>
      </c>
      <c r="C10" s="857" t="s">
        <v>1779</v>
      </c>
      <c r="D10" s="857" t="s">
        <v>1786</v>
      </c>
      <c r="E10" s="860" t="s">
        <v>1787</v>
      </c>
      <c r="F10" s="29"/>
      <c r="G10" s="911" t="s">
        <v>1779</v>
      </c>
      <c r="H10" s="908" t="s">
        <v>1780</v>
      </c>
      <c r="I10" s="912" t="s">
        <v>1787</v>
      </c>
      <c r="J10" s="855"/>
      <c r="K10" s="911" t="s">
        <v>1783</v>
      </c>
      <c r="L10" s="912" t="s">
        <v>1787</v>
      </c>
    </row>
    <row r="11" spans="1:19" ht="4.5" customHeight="1" thickBot="1" x14ac:dyDescent="0.3">
      <c r="A11" s="25"/>
      <c r="B11" s="863"/>
      <c r="C11" s="25"/>
      <c r="D11" s="25"/>
      <c r="E11" s="864"/>
      <c r="F11" s="25"/>
      <c r="G11" s="863"/>
      <c r="H11" s="25"/>
      <c r="I11" s="864"/>
      <c r="J11" s="25"/>
      <c r="K11" s="863"/>
      <c r="L11" s="864"/>
    </row>
    <row r="12" spans="1:19" ht="4.5" customHeight="1" x14ac:dyDescent="0.25">
      <c r="A12" s="36"/>
      <c r="B12" s="544"/>
      <c r="C12" s="36"/>
      <c r="D12" s="36"/>
      <c r="E12" s="571"/>
      <c r="F12" s="36"/>
      <c r="G12" s="544"/>
      <c r="H12" s="36"/>
      <c r="I12" s="571"/>
      <c r="J12" s="36"/>
      <c r="K12" s="544"/>
      <c r="L12" s="571"/>
    </row>
    <row r="13" spans="1:19" s="161" customFormat="1" ht="14.25" customHeight="1" x14ac:dyDescent="0.25">
      <c r="A13" s="170" t="s">
        <v>133</v>
      </c>
      <c r="B13" s="865">
        <v>10.8</v>
      </c>
      <c r="C13" s="299">
        <v>9.6999999999999993</v>
      </c>
      <c r="D13" s="299">
        <v>11.4</v>
      </c>
      <c r="E13" s="866">
        <v>9.6</v>
      </c>
      <c r="F13" s="299"/>
      <c r="G13" s="865">
        <v>9.6</v>
      </c>
      <c r="H13" s="299">
        <v>6.5</v>
      </c>
      <c r="I13" s="866">
        <v>2.5</v>
      </c>
      <c r="J13" s="185"/>
      <c r="K13" s="865">
        <v>35.200000000000003</v>
      </c>
      <c r="L13" s="866">
        <v>28.2</v>
      </c>
      <c r="M13"/>
      <c r="O13" s="1"/>
      <c r="P13" s="1"/>
      <c r="Q13" s="1"/>
      <c r="R13"/>
      <c r="S13"/>
    </row>
    <row r="14" spans="1:19" ht="13.8" x14ac:dyDescent="0.25">
      <c r="A14" s="27" t="s">
        <v>1053</v>
      </c>
      <c r="B14" s="867">
        <v>8.8000000000000007</v>
      </c>
      <c r="C14" s="532">
        <v>10.9</v>
      </c>
      <c r="D14" s="532">
        <v>10.3</v>
      </c>
      <c r="E14" s="599">
        <v>2.9</v>
      </c>
      <c r="F14" s="135"/>
      <c r="G14" s="865">
        <v>10.9</v>
      </c>
      <c r="H14" s="532">
        <v>5.6</v>
      </c>
      <c r="I14" s="599" t="s">
        <v>873</v>
      </c>
      <c r="J14" s="185"/>
      <c r="K14" s="865">
        <v>36.4</v>
      </c>
      <c r="L14" s="599">
        <v>11.3</v>
      </c>
      <c r="O14" s="1"/>
      <c r="P14" s="1"/>
      <c r="Q14" s="1"/>
    </row>
    <row r="15" spans="1:19" ht="13.8" x14ac:dyDescent="0.25">
      <c r="A15" s="27" t="s">
        <v>745</v>
      </c>
      <c r="B15" s="867">
        <v>8.1999999999999993</v>
      </c>
      <c r="C15" s="532" t="s">
        <v>873</v>
      </c>
      <c r="D15" s="532">
        <v>9.4</v>
      </c>
      <c r="E15" s="599">
        <v>6.4</v>
      </c>
      <c r="F15" s="135"/>
      <c r="G15" s="867" t="s">
        <v>873</v>
      </c>
      <c r="H15" s="532">
        <v>4.4000000000000004</v>
      </c>
      <c r="I15" s="599" t="s">
        <v>873</v>
      </c>
      <c r="J15" s="185"/>
      <c r="K15" s="865">
        <v>35.9</v>
      </c>
      <c r="L15" s="866">
        <v>20.7</v>
      </c>
      <c r="O15" s="1"/>
      <c r="P15" s="1"/>
      <c r="Q15" s="1"/>
    </row>
    <row r="16" spans="1:19" ht="13.8" x14ac:dyDescent="0.25">
      <c r="A16" s="27" t="s">
        <v>1054</v>
      </c>
      <c r="B16" s="867">
        <v>10.3</v>
      </c>
      <c r="C16" s="532">
        <v>10</v>
      </c>
      <c r="D16" s="532">
        <v>11.1</v>
      </c>
      <c r="E16" s="599">
        <v>7.8</v>
      </c>
      <c r="F16" s="135"/>
      <c r="G16" s="865">
        <v>9.9</v>
      </c>
      <c r="H16" s="532">
        <v>5.8</v>
      </c>
      <c r="I16" s="599" t="s">
        <v>873</v>
      </c>
      <c r="J16" s="135"/>
      <c r="K16" s="865">
        <v>33.1</v>
      </c>
      <c r="L16" s="866">
        <v>25.8</v>
      </c>
      <c r="O16" s="1"/>
      <c r="P16" s="1"/>
      <c r="Q16" s="1"/>
    </row>
    <row r="17" spans="1:19" ht="13.8" x14ac:dyDescent="0.25">
      <c r="A17" s="27" t="s">
        <v>1055</v>
      </c>
      <c r="B17" s="867">
        <v>7.8</v>
      </c>
      <c r="C17" s="532">
        <v>7.2</v>
      </c>
      <c r="D17" s="532">
        <v>8.6999999999999993</v>
      </c>
      <c r="E17" s="599">
        <v>5.3</v>
      </c>
      <c r="F17" s="135"/>
      <c r="G17" s="865">
        <v>7</v>
      </c>
      <c r="H17" s="532">
        <v>4</v>
      </c>
      <c r="I17" s="599" t="s">
        <v>873</v>
      </c>
      <c r="J17" s="185"/>
      <c r="K17" s="865">
        <v>33</v>
      </c>
      <c r="L17" s="866">
        <v>17.899999999999999</v>
      </c>
      <c r="O17" s="1"/>
      <c r="P17" s="1"/>
      <c r="Q17" s="1"/>
    </row>
    <row r="18" spans="1:19" ht="13.8" x14ac:dyDescent="0.25">
      <c r="A18" s="27" t="s">
        <v>1056</v>
      </c>
      <c r="B18" s="867">
        <v>12</v>
      </c>
      <c r="C18" s="532">
        <v>9.3000000000000007</v>
      </c>
      <c r="D18" s="532">
        <v>12.3</v>
      </c>
      <c r="E18" s="599">
        <v>13.7</v>
      </c>
      <c r="F18" s="135"/>
      <c r="G18" s="865">
        <v>9.1999999999999993</v>
      </c>
      <c r="H18" s="532">
        <v>7</v>
      </c>
      <c r="I18" s="866">
        <v>3</v>
      </c>
      <c r="J18" s="185"/>
      <c r="K18" s="865">
        <v>33.700000000000003</v>
      </c>
      <c r="L18" s="866">
        <v>36.700000000000003</v>
      </c>
      <c r="O18" s="1"/>
      <c r="P18" s="1"/>
      <c r="Q18" s="1"/>
    </row>
    <row r="19" spans="1:19" ht="13.8" x14ac:dyDescent="0.25">
      <c r="A19" s="27" t="s">
        <v>1057</v>
      </c>
      <c r="B19" s="867">
        <v>11.1</v>
      </c>
      <c r="C19" s="532">
        <v>11.2</v>
      </c>
      <c r="D19" s="532">
        <v>11.7</v>
      </c>
      <c r="E19" s="599">
        <v>8.6999999999999993</v>
      </c>
      <c r="F19" s="135"/>
      <c r="G19" s="865">
        <v>11</v>
      </c>
      <c r="H19" s="532">
        <v>6.9</v>
      </c>
      <c r="I19" s="866">
        <v>2.4</v>
      </c>
      <c r="J19" s="185"/>
      <c r="K19" s="865">
        <v>39</v>
      </c>
      <c r="L19" s="866">
        <v>26.2</v>
      </c>
      <c r="O19" s="1"/>
      <c r="P19" s="1"/>
      <c r="Q19" s="1"/>
    </row>
    <row r="20" spans="1:19" ht="13.8" x14ac:dyDescent="0.25">
      <c r="A20" s="27" t="s">
        <v>1058</v>
      </c>
      <c r="B20" s="867">
        <v>12.1</v>
      </c>
      <c r="C20" s="532">
        <v>14.9</v>
      </c>
      <c r="D20" s="532">
        <v>11.5</v>
      </c>
      <c r="E20" s="599">
        <v>10.4</v>
      </c>
      <c r="F20" s="135"/>
      <c r="G20" s="865">
        <v>14.6</v>
      </c>
      <c r="H20" s="532">
        <v>7.4</v>
      </c>
      <c r="I20" s="866">
        <v>4.5</v>
      </c>
      <c r="J20" s="185"/>
      <c r="K20" s="865">
        <v>33.1</v>
      </c>
      <c r="L20" s="866">
        <v>25.2</v>
      </c>
      <c r="O20" s="1"/>
      <c r="P20" s="1"/>
      <c r="Q20" s="1"/>
    </row>
    <row r="21" spans="1:19" s="27" customFormat="1" ht="13.8" x14ac:dyDescent="0.25">
      <c r="A21" s="27" t="s">
        <v>1059</v>
      </c>
      <c r="B21" s="867">
        <v>8.9</v>
      </c>
      <c r="C21" s="532">
        <v>8.1999999999999993</v>
      </c>
      <c r="D21" s="532">
        <v>10.3</v>
      </c>
      <c r="E21" s="599">
        <v>4</v>
      </c>
      <c r="F21" s="135"/>
      <c r="G21" s="865">
        <v>8.1999999999999993</v>
      </c>
      <c r="H21" s="532">
        <v>4.9000000000000004</v>
      </c>
      <c r="I21" s="599" t="s">
        <v>873</v>
      </c>
      <c r="J21" s="185"/>
      <c r="K21" s="865">
        <v>34.5</v>
      </c>
      <c r="L21" s="866">
        <v>10.4</v>
      </c>
      <c r="M21"/>
      <c r="O21" s="1"/>
      <c r="P21" s="1"/>
      <c r="Q21" s="1"/>
      <c r="R21"/>
      <c r="S21"/>
    </row>
    <row r="22" spans="1:19" s="27" customFormat="1" ht="13.8" x14ac:dyDescent="0.25">
      <c r="A22" s="27" t="s">
        <v>1060</v>
      </c>
      <c r="B22" s="867">
        <v>8.6</v>
      </c>
      <c r="C22" s="532">
        <v>7.4</v>
      </c>
      <c r="D22" s="532">
        <v>9.5</v>
      </c>
      <c r="E22" s="599">
        <v>5.9</v>
      </c>
      <c r="F22" s="135"/>
      <c r="G22" s="865">
        <v>7.3</v>
      </c>
      <c r="H22" s="532">
        <v>4.7</v>
      </c>
      <c r="I22" s="599" t="s">
        <v>873</v>
      </c>
      <c r="J22" s="185"/>
      <c r="K22" s="865">
        <v>31.5</v>
      </c>
      <c r="L22" s="866">
        <v>19</v>
      </c>
      <c r="M22"/>
      <c r="O22" s="1"/>
      <c r="P22" s="1"/>
      <c r="Q22" s="1"/>
      <c r="R22"/>
      <c r="S22"/>
    </row>
    <row r="23" spans="1:19" s="27" customFormat="1" ht="13.8" x14ac:dyDescent="0.25">
      <c r="A23" s="27" t="s">
        <v>1061</v>
      </c>
      <c r="B23" s="867">
        <v>10.8</v>
      </c>
      <c r="C23" s="532">
        <v>7.5</v>
      </c>
      <c r="D23" s="532">
        <v>11.9</v>
      </c>
      <c r="E23" s="599">
        <v>10.199999999999999</v>
      </c>
      <c r="F23" s="135"/>
      <c r="G23" s="865">
        <v>7.4</v>
      </c>
      <c r="H23" s="532">
        <v>6.6</v>
      </c>
      <c r="I23" s="866">
        <v>3.2</v>
      </c>
      <c r="J23" s="185"/>
      <c r="K23" s="865">
        <v>33.799999999999997</v>
      </c>
      <c r="L23" s="866">
        <v>29.9</v>
      </c>
      <c r="M23"/>
      <c r="O23" s="1"/>
      <c r="P23" s="1"/>
      <c r="Q23" s="1"/>
      <c r="R23"/>
      <c r="S23"/>
    </row>
    <row r="24" spans="1:19" s="27" customFormat="1" ht="12.75" customHeight="1" x14ac:dyDescent="0.25">
      <c r="B24" s="532"/>
      <c r="C24" s="532"/>
      <c r="D24" s="532"/>
      <c r="E24" s="532"/>
      <c r="F24" s="135"/>
      <c r="G24" s="299"/>
      <c r="H24" s="299"/>
      <c r="I24" s="532"/>
      <c r="J24" s="185"/>
      <c r="K24" s="299"/>
      <c r="L24" s="299"/>
      <c r="M24"/>
      <c r="N24" s="1"/>
      <c r="O24" s="1"/>
      <c r="P24" s="1"/>
      <c r="Q24" s="1"/>
      <c r="R24"/>
      <c r="S24"/>
    </row>
    <row r="25" spans="1:19" ht="18" customHeight="1" x14ac:dyDescent="0.3">
      <c r="A25" s="1472" t="s">
        <v>1790</v>
      </c>
      <c r="B25" s="1472"/>
      <c r="C25" s="1472"/>
      <c r="D25" s="1472"/>
      <c r="E25" s="1472"/>
      <c r="F25" s="1472"/>
      <c r="G25" s="1472"/>
      <c r="H25" s="1472"/>
      <c r="I25" s="1472"/>
      <c r="J25" s="1472"/>
      <c r="K25" s="1472"/>
      <c r="L25" s="1472"/>
    </row>
    <row r="26" spans="1:19" ht="12.75" customHeight="1" x14ac:dyDescent="0.25"/>
    <row r="27" spans="1:19" ht="15.6" x14ac:dyDescent="0.3">
      <c r="A27" s="265"/>
      <c r="B27" s="1475" t="s">
        <v>1785</v>
      </c>
      <c r="C27" s="1444"/>
      <c r="D27" s="1444"/>
      <c r="E27" s="1476"/>
      <c r="F27" s="265"/>
      <c r="G27" s="1475" t="s">
        <v>1781</v>
      </c>
      <c r="H27" s="1444"/>
      <c r="I27" s="1476"/>
      <c r="J27" s="862"/>
      <c r="K27" s="1475" t="s">
        <v>1782</v>
      </c>
      <c r="L27" s="1476"/>
    </row>
    <row r="28" spans="1:19" ht="15.6" x14ac:dyDescent="0.3">
      <c r="A28" s="29" t="s">
        <v>744</v>
      </c>
      <c r="B28" s="861" t="s">
        <v>373</v>
      </c>
      <c r="C28" s="857" t="s">
        <v>1779</v>
      </c>
      <c r="D28" s="857" t="s">
        <v>1786</v>
      </c>
      <c r="E28" s="860" t="s">
        <v>1787</v>
      </c>
      <c r="F28" s="29"/>
      <c r="G28" s="911" t="s">
        <v>1779</v>
      </c>
      <c r="H28" s="908" t="s">
        <v>1780</v>
      </c>
      <c r="I28" s="912" t="s">
        <v>1787</v>
      </c>
      <c r="J28" s="855"/>
      <c r="K28" s="911" t="s">
        <v>1783</v>
      </c>
      <c r="L28" s="912" t="s">
        <v>1787</v>
      </c>
    </row>
    <row r="29" spans="1:19" ht="4.5" customHeight="1" thickBot="1" x14ac:dyDescent="0.3">
      <c r="A29" s="25"/>
      <c r="B29" s="863"/>
      <c r="C29" s="25"/>
      <c r="D29" s="25"/>
      <c r="E29" s="864"/>
      <c r="F29" s="25"/>
      <c r="G29" s="863"/>
      <c r="H29" s="25"/>
      <c r="I29" s="864"/>
      <c r="J29" s="25"/>
      <c r="K29" s="863"/>
      <c r="L29" s="864"/>
    </row>
    <row r="30" spans="1:19" ht="4.5" customHeight="1" x14ac:dyDescent="0.25">
      <c r="A30" s="36"/>
      <c r="B30" s="544"/>
      <c r="C30" s="36"/>
      <c r="D30" s="36"/>
      <c r="E30" s="571"/>
      <c r="F30" s="36"/>
      <c r="G30" s="544"/>
      <c r="H30" s="36"/>
      <c r="I30" s="571"/>
      <c r="J30" s="36"/>
      <c r="K30" s="544"/>
      <c r="L30" s="571"/>
    </row>
    <row r="31" spans="1:19" ht="14.25" customHeight="1" x14ac:dyDescent="0.25">
      <c r="A31" s="170" t="s">
        <v>133</v>
      </c>
      <c r="B31" s="865">
        <v>12.3</v>
      </c>
      <c r="C31" s="299">
        <v>12.3</v>
      </c>
      <c r="D31" s="299">
        <v>11.8</v>
      </c>
      <c r="E31" s="866">
        <v>14.3</v>
      </c>
      <c r="F31" s="299"/>
      <c r="G31" s="865">
        <v>12.2</v>
      </c>
      <c r="H31" s="299">
        <v>8.5</v>
      </c>
      <c r="I31" s="866">
        <v>6.9</v>
      </c>
      <c r="J31" s="185"/>
      <c r="K31" s="865">
        <v>27.3</v>
      </c>
      <c r="L31" s="866">
        <v>33.4</v>
      </c>
    </row>
    <row r="32" spans="1:19" ht="14.25" customHeight="1" x14ac:dyDescent="0.25">
      <c r="A32" s="27" t="s">
        <v>1053</v>
      </c>
      <c r="B32" s="867">
        <v>16</v>
      </c>
      <c r="C32" s="532">
        <v>15.7</v>
      </c>
      <c r="D32" s="532">
        <v>13.7</v>
      </c>
      <c r="E32" s="599">
        <v>23.3</v>
      </c>
      <c r="F32" s="135"/>
      <c r="G32" s="865">
        <v>15.7</v>
      </c>
      <c r="H32" s="532">
        <v>10.4</v>
      </c>
      <c r="I32" s="599">
        <v>15.5</v>
      </c>
      <c r="J32" s="185"/>
      <c r="K32" s="865">
        <v>32.4</v>
      </c>
      <c r="L32" s="599">
        <v>49.2</v>
      </c>
    </row>
    <row r="33" spans="1:12" ht="13.8" x14ac:dyDescent="0.25">
      <c r="A33" s="27" t="s">
        <v>745</v>
      </c>
      <c r="B33" s="867">
        <v>14.6</v>
      </c>
      <c r="C33" s="532">
        <v>15.9</v>
      </c>
      <c r="D33" s="532">
        <v>12</v>
      </c>
      <c r="E33" s="599">
        <v>21.8</v>
      </c>
      <c r="F33" s="135"/>
      <c r="G33" s="865">
        <v>15.9</v>
      </c>
      <c r="H33" s="532">
        <v>9.6</v>
      </c>
      <c r="I33" s="866">
        <v>12.5</v>
      </c>
      <c r="J33" s="185"/>
      <c r="K33" s="865">
        <v>24.8</v>
      </c>
      <c r="L33" s="866">
        <v>47.8</v>
      </c>
    </row>
    <row r="34" spans="1:12" ht="13.8" x14ac:dyDescent="0.25">
      <c r="A34" s="27" t="s">
        <v>1054</v>
      </c>
      <c r="B34" s="867">
        <v>15.9</v>
      </c>
      <c r="C34" s="532">
        <v>16.8</v>
      </c>
      <c r="D34" s="532">
        <v>14.3</v>
      </c>
      <c r="E34" s="599">
        <v>20.2</v>
      </c>
      <c r="F34" s="135"/>
      <c r="G34" s="865">
        <v>16.8</v>
      </c>
      <c r="H34" s="532">
        <v>10.3</v>
      </c>
      <c r="I34" s="866">
        <v>11.6</v>
      </c>
      <c r="J34" s="185"/>
      <c r="K34" s="865">
        <v>30.7</v>
      </c>
      <c r="L34" s="866">
        <v>42.3</v>
      </c>
    </row>
    <row r="35" spans="1:12" ht="13.8" x14ac:dyDescent="0.25">
      <c r="A35" s="27" t="s">
        <v>1055</v>
      </c>
      <c r="B35" s="867">
        <v>13.8</v>
      </c>
      <c r="C35" s="532">
        <v>14.7</v>
      </c>
      <c r="D35" s="532">
        <v>11.7</v>
      </c>
      <c r="E35" s="599">
        <v>18.899999999999999</v>
      </c>
      <c r="F35" s="135"/>
      <c r="G35" s="865">
        <v>14.7</v>
      </c>
      <c r="H35" s="532">
        <v>8</v>
      </c>
      <c r="I35" s="866">
        <v>11</v>
      </c>
      <c r="J35" s="185"/>
      <c r="K35" s="865">
        <v>30.6</v>
      </c>
      <c r="L35" s="866">
        <v>41.1</v>
      </c>
    </row>
    <row r="36" spans="1:12" ht="13.8" x14ac:dyDescent="0.25">
      <c r="A36" s="27" t="s">
        <v>1056</v>
      </c>
      <c r="B36" s="867">
        <v>14</v>
      </c>
      <c r="C36" s="532">
        <v>11.7</v>
      </c>
      <c r="D36" s="532">
        <v>12.8</v>
      </c>
      <c r="E36" s="599">
        <v>20.399999999999999</v>
      </c>
      <c r="F36" s="135"/>
      <c r="G36" s="865">
        <v>11.6</v>
      </c>
      <c r="H36" s="532">
        <v>9</v>
      </c>
      <c r="I36" s="866">
        <v>9.4</v>
      </c>
      <c r="J36" s="185"/>
      <c r="K36" s="865">
        <v>28.5</v>
      </c>
      <c r="L36" s="866">
        <v>44.2</v>
      </c>
    </row>
    <row r="37" spans="1:12" ht="13.8" x14ac:dyDescent="0.25">
      <c r="A37" s="27" t="s">
        <v>1057</v>
      </c>
      <c r="B37" s="867">
        <v>12.4</v>
      </c>
      <c r="C37" s="532">
        <v>13.9</v>
      </c>
      <c r="D37" s="532">
        <v>12.3</v>
      </c>
      <c r="E37" s="599">
        <v>11.3</v>
      </c>
      <c r="F37" s="135"/>
      <c r="G37" s="865">
        <v>13.7</v>
      </c>
      <c r="H37" s="532">
        <v>9.1</v>
      </c>
      <c r="I37" s="866">
        <v>5.5</v>
      </c>
      <c r="J37" s="185"/>
      <c r="K37" s="865">
        <v>30.8</v>
      </c>
      <c r="L37" s="866">
        <v>27.5</v>
      </c>
    </row>
    <row r="38" spans="1:12" ht="13.8" x14ac:dyDescent="0.25">
      <c r="A38" s="27" t="s">
        <v>1058</v>
      </c>
      <c r="B38" s="867">
        <v>14.1</v>
      </c>
      <c r="C38" s="532">
        <v>19</v>
      </c>
      <c r="D38" s="532">
        <v>12.2</v>
      </c>
      <c r="E38" s="599">
        <v>14.8</v>
      </c>
      <c r="F38" s="135"/>
      <c r="G38" s="865">
        <v>19</v>
      </c>
      <c r="H38" s="532">
        <v>9.8000000000000007</v>
      </c>
      <c r="I38" s="866">
        <v>7.5</v>
      </c>
      <c r="J38" s="185"/>
      <c r="K38" s="865">
        <v>23.9</v>
      </c>
      <c r="L38" s="866">
        <v>33.200000000000003</v>
      </c>
    </row>
    <row r="39" spans="1:12" ht="13.8" x14ac:dyDescent="0.25">
      <c r="A39" s="27" t="s">
        <v>1059</v>
      </c>
      <c r="B39" s="867">
        <v>13</v>
      </c>
      <c r="C39" s="532">
        <v>14.3</v>
      </c>
      <c r="D39" s="532">
        <v>12.5</v>
      </c>
      <c r="E39" s="599">
        <v>13.4</v>
      </c>
      <c r="F39" s="135"/>
      <c r="G39" s="865">
        <v>14.3</v>
      </c>
      <c r="H39" s="532">
        <v>8.6999999999999993</v>
      </c>
      <c r="I39" s="866">
        <v>7.2</v>
      </c>
      <c r="J39" s="185"/>
      <c r="K39" s="865">
        <v>29.3</v>
      </c>
      <c r="L39" s="866">
        <v>27.4</v>
      </c>
    </row>
    <row r="40" spans="1:12" ht="13.8" x14ac:dyDescent="0.25">
      <c r="A40" s="27" t="s">
        <v>1060</v>
      </c>
      <c r="B40" s="867">
        <v>7.5</v>
      </c>
      <c r="C40" s="532">
        <v>7.3</v>
      </c>
      <c r="D40" s="532">
        <v>7.9</v>
      </c>
      <c r="E40" s="599">
        <v>5.9</v>
      </c>
      <c r="F40" s="135"/>
      <c r="G40" s="865">
        <v>7.3</v>
      </c>
      <c r="H40" s="532">
        <v>5.7</v>
      </c>
      <c r="I40" s="866">
        <v>3.6</v>
      </c>
      <c r="J40" s="185"/>
      <c r="K40" s="865">
        <v>18.2</v>
      </c>
      <c r="L40" s="866">
        <v>13.1</v>
      </c>
    </row>
    <row r="41" spans="1:12" ht="13.8" x14ac:dyDescent="0.25">
      <c r="A41" s="27" t="s">
        <v>1061</v>
      </c>
      <c r="B41" s="867">
        <v>11.2</v>
      </c>
      <c r="C41" s="532">
        <v>9.4</v>
      </c>
      <c r="D41" s="532">
        <v>11.1</v>
      </c>
      <c r="E41" s="599">
        <v>13.1</v>
      </c>
      <c r="F41" s="135"/>
      <c r="G41" s="865">
        <v>9.4</v>
      </c>
      <c r="H41" s="532">
        <v>8</v>
      </c>
      <c r="I41" s="866">
        <v>5.8</v>
      </c>
      <c r="J41" s="185"/>
      <c r="K41" s="865">
        <v>23.9</v>
      </c>
      <c r="L41" s="866">
        <v>33.700000000000003</v>
      </c>
    </row>
    <row r="43" spans="1:12" ht="18" customHeight="1" x14ac:dyDescent="0.3">
      <c r="A43" s="1472" t="s">
        <v>2272</v>
      </c>
      <c r="B43" s="1472"/>
      <c r="C43" s="1472"/>
      <c r="D43" s="1472"/>
      <c r="E43" s="1472"/>
      <c r="F43" s="1472"/>
      <c r="G43" s="1472"/>
      <c r="H43" s="1472"/>
      <c r="I43" s="1472"/>
      <c r="J43" s="1472"/>
      <c r="K43" s="1472"/>
      <c r="L43" s="1472"/>
    </row>
    <row r="44" spans="1:12" ht="12.75" customHeight="1" x14ac:dyDescent="0.25"/>
    <row r="45" spans="1:12" ht="15.6" x14ac:dyDescent="0.3">
      <c r="A45" s="265"/>
      <c r="B45" s="1475" t="s">
        <v>1785</v>
      </c>
      <c r="C45" s="1444"/>
      <c r="D45" s="1444"/>
      <c r="E45" s="1476"/>
      <c r="F45" s="265"/>
      <c r="G45" s="1475" t="s">
        <v>1781</v>
      </c>
      <c r="H45" s="1444"/>
      <c r="I45" s="1476"/>
      <c r="J45" s="862"/>
      <c r="K45" s="1475" t="s">
        <v>1782</v>
      </c>
      <c r="L45" s="1476"/>
    </row>
    <row r="46" spans="1:12" ht="15.6" x14ac:dyDescent="0.3">
      <c r="A46" s="29" t="s">
        <v>744</v>
      </c>
      <c r="B46" s="861" t="s">
        <v>373</v>
      </c>
      <c r="C46" s="857" t="s">
        <v>1779</v>
      </c>
      <c r="D46" s="857" t="s">
        <v>1786</v>
      </c>
      <c r="E46" s="860" t="s">
        <v>1787</v>
      </c>
      <c r="F46" s="29"/>
      <c r="G46" s="911" t="s">
        <v>1779</v>
      </c>
      <c r="H46" s="908" t="s">
        <v>1780</v>
      </c>
      <c r="I46" s="912" t="s">
        <v>1787</v>
      </c>
      <c r="J46" s="855"/>
      <c r="K46" s="911" t="s">
        <v>1783</v>
      </c>
      <c r="L46" s="912" t="s">
        <v>1787</v>
      </c>
    </row>
    <row r="47" spans="1:12" ht="4.5" customHeight="1" thickBot="1" x14ac:dyDescent="0.3">
      <c r="A47" s="25"/>
      <c r="B47" s="863"/>
      <c r="C47" s="25"/>
      <c r="D47" s="25"/>
      <c r="E47" s="864"/>
      <c r="F47" s="25"/>
      <c r="G47" s="863"/>
      <c r="H47" s="25"/>
      <c r="I47" s="864"/>
      <c r="J47" s="25"/>
      <c r="K47" s="863"/>
      <c r="L47" s="864"/>
    </row>
    <row r="48" spans="1:12" ht="4.5" customHeight="1" x14ac:dyDescent="0.25">
      <c r="A48" s="36"/>
      <c r="B48" s="544"/>
      <c r="C48" s="36"/>
      <c r="D48" s="36"/>
      <c r="E48" s="571"/>
      <c r="F48" s="36"/>
      <c r="G48" s="544"/>
      <c r="H48" s="36"/>
      <c r="I48" s="571"/>
      <c r="J48" s="36"/>
      <c r="K48" s="544"/>
      <c r="L48" s="571"/>
    </row>
    <row r="49" spans="1:12" ht="14.25" customHeight="1" x14ac:dyDescent="0.25">
      <c r="A49" s="170" t="s">
        <v>133</v>
      </c>
      <c r="B49" s="865">
        <v>8.6999999999999993</v>
      </c>
      <c r="C49" s="299">
        <v>8.1999999999999993</v>
      </c>
      <c r="D49" s="299">
        <v>10.3</v>
      </c>
      <c r="E49" s="866">
        <v>3.5</v>
      </c>
      <c r="F49" s="299"/>
      <c r="G49" s="865">
        <v>8</v>
      </c>
      <c r="H49" s="299">
        <v>5.9</v>
      </c>
      <c r="I49" s="866">
        <v>1.7</v>
      </c>
      <c r="J49" s="185"/>
      <c r="K49" s="865">
        <v>31.7</v>
      </c>
      <c r="L49" s="866">
        <v>7.9</v>
      </c>
    </row>
    <row r="50" spans="1:12" ht="14.25" customHeight="1" x14ac:dyDescent="0.25">
      <c r="A50" s="27" t="s">
        <v>1053</v>
      </c>
      <c r="B50" s="867">
        <v>9.6999999999999993</v>
      </c>
      <c r="C50" s="532">
        <v>9</v>
      </c>
      <c r="D50" s="532">
        <v>12.3</v>
      </c>
      <c r="E50" s="599">
        <v>2.2999999999999998</v>
      </c>
      <c r="F50" s="135"/>
      <c r="G50" s="865">
        <v>9</v>
      </c>
      <c r="H50" s="532">
        <v>8</v>
      </c>
      <c r="I50" s="599" t="s">
        <v>873</v>
      </c>
      <c r="J50" s="185"/>
      <c r="K50" s="865">
        <v>36.700000000000003</v>
      </c>
      <c r="L50" s="599">
        <v>5.0999999999999996</v>
      </c>
    </row>
    <row r="51" spans="1:12" ht="13.8" x14ac:dyDescent="0.25">
      <c r="A51" s="27" t="s">
        <v>745</v>
      </c>
      <c r="B51" s="867">
        <v>9.1</v>
      </c>
      <c r="C51" s="532" t="s">
        <v>873</v>
      </c>
      <c r="D51" s="532">
        <v>10.6</v>
      </c>
      <c r="E51" s="599">
        <v>5.6</v>
      </c>
      <c r="F51" s="135"/>
      <c r="G51" s="865" t="s">
        <v>873</v>
      </c>
      <c r="H51" s="532">
        <v>5.9</v>
      </c>
      <c r="I51" s="866" t="s">
        <v>873</v>
      </c>
      <c r="J51" s="185"/>
      <c r="K51" s="865">
        <v>36.1</v>
      </c>
      <c r="L51" s="866">
        <v>16.5</v>
      </c>
    </row>
    <row r="52" spans="1:12" ht="13.8" x14ac:dyDescent="0.25">
      <c r="A52" s="27" t="s">
        <v>1054</v>
      </c>
      <c r="B52" s="867">
        <v>10.3</v>
      </c>
      <c r="C52" s="532">
        <v>12.1</v>
      </c>
      <c r="D52" s="532">
        <v>11.9</v>
      </c>
      <c r="E52" s="599">
        <v>3.5</v>
      </c>
      <c r="F52" s="135"/>
      <c r="G52" s="865">
        <v>12</v>
      </c>
      <c r="H52" s="532">
        <v>6.8</v>
      </c>
      <c r="I52" s="866">
        <v>1.3</v>
      </c>
      <c r="J52" s="185"/>
      <c r="K52" s="865">
        <v>33.1</v>
      </c>
      <c r="L52" s="866">
        <v>9.3000000000000007</v>
      </c>
    </row>
    <row r="53" spans="1:12" ht="13.8" x14ac:dyDescent="0.25">
      <c r="A53" s="27" t="s">
        <v>1055</v>
      </c>
      <c r="B53" s="867">
        <v>7.9</v>
      </c>
      <c r="C53" s="532">
        <v>7.9</v>
      </c>
      <c r="D53" s="532">
        <v>9.6</v>
      </c>
      <c r="E53" s="599">
        <v>2.7</v>
      </c>
      <c r="F53" s="135"/>
      <c r="G53" s="865">
        <v>7.6</v>
      </c>
      <c r="H53" s="532">
        <v>4.8</v>
      </c>
      <c r="I53" s="866" t="s">
        <v>873</v>
      </c>
      <c r="J53" s="185"/>
      <c r="K53" s="865">
        <v>33.799999999999997</v>
      </c>
      <c r="L53" s="866">
        <v>7.6</v>
      </c>
    </row>
    <row r="54" spans="1:12" ht="13.8" x14ac:dyDescent="0.25">
      <c r="A54" s="27" t="s">
        <v>1056</v>
      </c>
      <c r="B54" s="867">
        <v>7.9</v>
      </c>
      <c r="C54" s="532">
        <v>5.7</v>
      </c>
      <c r="D54" s="532">
        <v>10.1</v>
      </c>
      <c r="E54" s="599">
        <v>2.5</v>
      </c>
      <c r="F54" s="135"/>
      <c r="G54" s="865">
        <v>5.6</v>
      </c>
      <c r="H54" s="532">
        <v>5.6</v>
      </c>
      <c r="I54" s="866">
        <v>1</v>
      </c>
      <c r="J54" s="185"/>
      <c r="K54" s="865">
        <v>28.4</v>
      </c>
      <c r="L54" s="866">
        <v>5.8</v>
      </c>
    </row>
    <row r="55" spans="1:12" ht="13.8" x14ac:dyDescent="0.25">
      <c r="A55" s="27" t="s">
        <v>1057</v>
      </c>
      <c r="B55" s="867">
        <v>9.5</v>
      </c>
      <c r="C55" s="532">
        <v>10</v>
      </c>
      <c r="D55" s="532">
        <v>10.8</v>
      </c>
      <c r="E55" s="599">
        <v>3.8</v>
      </c>
      <c r="F55" s="135"/>
      <c r="G55" s="865">
        <v>9.8000000000000007</v>
      </c>
      <c r="H55" s="532">
        <v>6.4</v>
      </c>
      <c r="I55" s="866">
        <v>1.8</v>
      </c>
      <c r="J55" s="185"/>
      <c r="K55" s="865">
        <v>36</v>
      </c>
      <c r="L55" s="866">
        <v>9.1999999999999993</v>
      </c>
    </row>
    <row r="56" spans="1:12" ht="13.8" x14ac:dyDescent="0.25">
      <c r="A56" s="27" t="s">
        <v>1058</v>
      </c>
      <c r="B56" s="867">
        <v>9.3000000000000007</v>
      </c>
      <c r="C56" s="532">
        <v>11.3</v>
      </c>
      <c r="D56" s="532">
        <v>10.1</v>
      </c>
      <c r="E56" s="599">
        <v>3.3</v>
      </c>
      <c r="F56" s="135"/>
      <c r="G56" s="865">
        <v>11.1</v>
      </c>
      <c r="H56" s="532">
        <v>6.3</v>
      </c>
      <c r="I56" s="866">
        <v>2.2999999999999998</v>
      </c>
      <c r="J56" s="185"/>
      <c r="K56" s="865">
        <v>30.1</v>
      </c>
      <c r="L56" s="866">
        <v>5.9</v>
      </c>
    </row>
    <row r="57" spans="1:12" ht="13.8" x14ac:dyDescent="0.25">
      <c r="A57" s="27" t="s">
        <v>1059</v>
      </c>
      <c r="B57" s="867">
        <v>8.8000000000000007</v>
      </c>
      <c r="C57" s="532">
        <v>8.1999999999999993</v>
      </c>
      <c r="D57" s="532">
        <v>10.5</v>
      </c>
      <c r="E57" s="599">
        <v>2.7</v>
      </c>
      <c r="F57" s="135"/>
      <c r="G57" s="865">
        <v>8.1999999999999993</v>
      </c>
      <c r="H57" s="532">
        <v>5.6</v>
      </c>
      <c r="I57" s="866" t="s">
        <v>873</v>
      </c>
      <c r="J57" s="185"/>
      <c r="K57" s="865">
        <v>32.5</v>
      </c>
      <c r="L57" s="866">
        <v>5</v>
      </c>
    </row>
    <row r="58" spans="1:12" ht="13.8" x14ac:dyDescent="0.25">
      <c r="A58" s="27" t="s">
        <v>1060</v>
      </c>
      <c r="B58" s="867">
        <v>7.3</v>
      </c>
      <c r="C58" s="532">
        <v>6.4</v>
      </c>
      <c r="D58" s="532">
        <v>8.6</v>
      </c>
      <c r="E58" s="599">
        <v>2.6</v>
      </c>
      <c r="F58" s="135"/>
      <c r="G58" s="865">
        <v>6.3</v>
      </c>
      <c r="H58" s="532">
        <v>4.8</v>
      </c>
      <c r="I58" s="866" t="s">
        <v>873</v>
      </c>
      <c r="J58" s="185"/>
      <c r="K58" s="865">
        <v>26.2</v>
      </c>
      <c r="L58" s="866">
        <v>4.4000000000000004</v>
      </c>
    </row>
    <row r="59" spans="1:12" ht="13.8" x14ac:dyDescent="0.25">
      <c r="A59" s="27" t="s">
        <v>1061</v>
      </c>
      <c r="B59" s="867">
        <v>8.9</v>
      </c>
      <c r="C59" s="532">
        <v>6.9</v>
      </c>
      <c r="D59" s="532">
        <v>10.5</v>
      </c>
      <c r="E59" s="599">
        <v>5.0999999999999996</v>
      </c>
      <c r="F59" s="135"/>
      <c r="G59" s="865">
        <v>6.8</v>
      </c>
      <c r="H59" s="532">
        <v>5.5</v>
      </c>
      <c r="I59" s="866">
        <v>2.7</v>
      </c>
      <c r="J59" s="185"/>
      <c r="K59" s="865">
        <v>31.4</v>
      </c>
      <c r="L59" s="866">
        <v>12.1</v>
      </c>
    </row>
    <row r="60" spans="1:12" ht="13.8" x14ac:dyDescent="0.25">
      <c r="A60" s="27"/>
      <c r="B60" s="532"/>
      <c r="C60" s="532"/>
      <c r="D60" s="532"/>
      <c r="E60" s="532"/>
      <c r="F60" s="135"/>
      <c r="G60" s="299"/>
      <c r="H60" s="299"/>
      <c r="I60" s="532"/>
      <c r="J60" s="185"/>
      <c r="K60" s="299"/>
      <c r="L60" s="299"/>
    </row>
    <row r="61" spans="1:12" ht="13.8" x14ac:dyDescent="0.25">
      <c r="A61" s="27"/>
      <c r="B61" s="532"/>
      <c r="C61" s="532"/>
      <c r="D61" s="532"/>
      <c r="E61" s="532"/>
      <c r="F61" s="135"/>
      <c r="G61" s="299"/>
      <c r="H61" s="299"/>
      <c r="I61" s="532"/>
      <c r="J61" s="185"/>
      <c r="K61" s="299"/>
      <c r="L61" s="299"/>
    </row>
    <row r="62" spans="1:12" s="27" customFormat="1" ht="12.75" customHeight="1" x14ac:dyDescent="0.25">
      <c r="A62" s="27" t="s">
        <v>1788</v>
      </c>
      <c r="J62" s="40"/>
      <c r="K62" s="40"/>
      <c r="L62" s="40"/>
    </row>
    <row r="63" spans="1:12" s="27" customFormat="1" ht="6.75" customHeight="1" x14ac:dyDescent="0.25">
      <c r="J63" s="40"/>
      <c r="K63" s="40"/>
      <c r="L63" s="40"/>
    </row>
    <row r="64" spans="1:12" ht="28.5" customHeight="1" x14ac:dyDescent="0.25">
      <c r="A64" s="1457" t="s">
        <v>2273</v>
      </c>
      <c r="B64" s="1457"/>
      <c r="C64" s="1457"/>
      <c r="D64" s="1457"/>
      <c r="E64" s="1457"/>
      <c r="F64" s="1457"/>
      <c r="G64" s="1457"/>
      <c r="H64" s="1457"/>
      <c r="I64" s="1457"/>
      <c r="J64" s="1457"/>
      <c r="K64" s="1457"/>
      <c r="L64" s="1457"/>
    </row>
    <row r="65" spans="1:12" ht="7.5" customHeight="1" x14ac:dyDescent="0.25">
      <c r="A65" s="27"/>
      <c r="B65" s="161"/>
      <c r="C65" s="161"/>
      <c r="D65" s="161"/>
      <c r="E65" s="161"/>
      <c r="F65" s="161"/>
    </row>
    <row r="66" spans="1:12" ht="28.5" customHeight="1" x14ac:dyDescent="0.25">
      <c r="A66" s="1477" t="s">
        <v>1789</v>
      </c>
      <c r="B66" s="1477"/>
      <c r="C66" s="1477"/>
      <c r="D66" s="1477"/>
      <c r="E66" s="1477"/>
      <c r="F66" s="1477"/>
      <c r="G66" s="1477"/>
      <c r="H66" s="1477"/>
      <c r="I66" s="1477"/>
      <c r="J66" s="1477"/>
      <c r="K66" s="1477"/>
      <c r="L66" s="1477"/>
    </row>
    <row r="67" spans="1:12" ht="6.75" customHeight="1" x14ac:dyDescent="0.25">
      <c r="B67" s="474"/>
      <c r="C67" s="474"/>
      <c r="D67" s="474"/>
      <c r="E67" s="474"/>
      <c r="F67" s="474"/>
    </row>
    <row r="68" spans="1:12" ht="55.5" customHeight="1" x14ac:dyDescent="0.25">
      <c r="A68" s="1463" t="s">
        <v>1962</v>
      </c>
      <c r="B68" s="1474"/>
      <c r="C68" s="1474"/>
      <c r="D68" s="1474"/>
      <c r="E68" s="1474"/>
      <c r="F68" s="1474"/>
      <c r="G68" s="1474"/>
      <c r="H68" s="1474"/>
      <c r="I68" s="1474"/>
      <c r="J68" s="1474"/>
      <c r="K68" s="1474"/>
      <c r="L68" s="1474"/>
    </row>
    <row r="69" spans="1:12" ht="13.8" x14ac:dyDescent="0.25">
      <c r="B69" s="27"/>
      <c r="C69" s="27"/>
      <c r="D69" s="27"/>
      <c r="E69" s="27"/>
      <c r="F69" s="27"/>
    </row>
    <row r="70" spans="1:12" ht="54" customHeight="1" x14ac:dyDescent="0.25">
      <c r="A70" s="1463" t="s">
        <v>1791</v>
      </c>
      <c r="B70" s="1474"/>
      <c r="C70" s="1474"/>
      <c r="D70" s="1474"/>
      <c r="E70" s="1474"/>
      <c r="F70" s="1474"/>
      <c r="G70" s="1474"/>
      <c r="H70" s="1474"/>
      <c r="I70" s="1474"/>
      <c r="J70" s="1474"/>
      <c r="K70" s="1474"/>
      <c r="L70" s="1474"/>
    </row>
    <row r="71" spans="1:12" ht="13.8" x14ac:dyDescent="0.25">
      <c r="B71" s="27"/>
      <c r="C71" s="27"/>
      <c r="D71" s="27"/>
      <c r="E71" s="27"/>
      <c r="F71" s="27"/>
    </row>
    <row r="72" spans="1:12" ht="25.5" customHeight="1" x14ac:dyDescent="0.25">
      <c r="A72" s="1463" t="s">
        <v>1792</v>
      </c>
      <c r="B72" s="1474"/>
      <c r="C72" s="1474"/>
      <c r="D72" s="1474"/>
      <c r="E72" s="1474"/>
      <c r="F72" s="1474"/>
      <c r="G72" s="1474"/>
      <c r="H72" s="1474"/>
      <c r="I72" s="1474"/>
      <c r="J72" s="1474"/>
      <c r="K72" s="1474"/>
      <c r="L72" s="1474"/>
    </row>
  </sheetData>
  <mergeCells count="20">
    <mergeCell ref="A70:L70"/>
    <mergeCell ref="A72:L72"/>
    <mergeCell ref="A4:L4"/>
    <mergeCell ref="A3:L3"/>
    <mergeCell ref="A6:L6"/>
    <mergeCell ref="A1:L1"/>
    <mergeCell ref="A68:L68"/>
    <mergeCell ref="A64:L64"/>
    <mergeCell ref="G9:I9"/>
    <mergeCell ref="K9:L9"/>
    <mergeCell ref="B9:E9"/>
    <mergeCell ref="A66:L66"/>
    <mergeCell ref="A43:L43"/>
    <mergeCell ref="B45:E45"/>
    <mergeCell ref="G45:I45"/>
    <mergeCell ref="K45:L45"/>
    <mergeCell ref="A25:L25"/>
    <mergeCell ref="B27:E27"/>
    <mergeCell ref="G27:I27"/>
    <mergeCell ref="K27:L27"/>
  </mergeCells>
  <hyperlinks>
    <hyperlink ref="A64:L64" r:id="rId1" display="Source: Statistics Canada. Table 11-10-0135-01 Low income statistics by age, sex and economic family type"/>
  </hyperlinks>
  <printOptions horizontalCentered="1"/>
  <pageMargins left="0.74803149606299202" right="0.74803149606299202" top="0.98425196850393704" bottom="0.98425196850393704" header="0.511811023622047" footer="0.511811023622047"/>
  <pageSetup scale="65" firstPageNumber="27" orientation="portrait" useFirstPageNumber="1" r:id="rId2"/>
  <headerFooter alignWithMargins="0"/>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L45"/>
  <sheetViews>
    <sheetView zoomScaleNormal="100" workbookViewId="0">
      <selection sqref="A1:I1"/>
    </sheetView>
  </sheetViews>
  <sheetFormatPr defaultRowHeight="13.2" x14ac:dyDescent="0.25"/>
  <cols>
    <col min="1" max="1" width="40.6640625" customWidth="1"/>
  </cols>
  <sheetData>
    <row r="1" spans="1:12" ht="17.399999999999999" x14ac:dyDescent="0.3">
      <c r="A1" s="1436" t="s">
        <v>748</v>
      </c>
      <c r="B1" s="1436"/>
      <c r="C1" s="1436"/>
      <c r="D1" s="1436"/>
      <c r="E1" s="1436"/>
      <c r="F1" s="1436"/>
      <c r="G1" s="1436"/>
      <c r="H1" s="1436"/>
      <c r="I1" s="1436"/>
      <c r="K1" s="523"/>
      <c r="L1" s="523"/>
    </row>
    <row r="2" spans="1:12" ht="17.399999999999999" x14ac:dyDescent="0.3">
      <c r="A2" s="28"/>
      <c r="B2" s="28"/>
      <c r="C2" s="28"/>
    </row>
    <row r="3" spans="1:12" ht="17.399999999999999" x14ac:dyDescent="0.3">
      <c r="A3" s="1437" t="s">
        <v>2463</v>
      </c>
      <c r="B3" s="1437"/>
      <c r="C3" s="1437"/>
      <c r="D3" s="1437"/>
      <c r="E3" s="1437"/>
      <c r="F3" s="1437"/>
      <c r="G3" s="1437"/>
      <c r="H3" s="1437"/>
      <c r="I3" s="1437"/>
    </row>
    <row r="4" spans="1:12" ht="17.399999999999999" x14ac:dyDescent="0.3">
      <c r="A4" s="1437" t="s">
        <v>444</v>
      </c>
      <c r="B4" s="1437"/>
      <c r="C4" s="1437"/>
      <c r="D4" s="1437"/>
      <c r="E4" s="1437"/>
      <c r="F4" s="1437"/>
      <c r="G4" s="1437"/>
      <c r="H4" s="1437"/>
      <c r="I4" s="1437"/>
    </row>
    <row r="5" spans="1:12" ht="17.399999999999999" x14ac:dyDescent="0.3">
      <c r="A5" s="1437" t="s">
        <v>253</v>
      </c>
      <c r="B5" s="1437"/>
      <c r="C5" s="1437"/>
      <c r="D5" s="1437"/>
      <c r="E5" s="1437"/>
      <c r="F5" s="1437"/>
      <c r="G5" s="1437"/>
      <c r="H5" s="1437"/>
      <c r="I5" s="1437"/>
    </row>
    <row r="6" spans="1:12" ht="12.75" customHeight="1" x14ac:dyDescent="0.3">
      <c r="A6" s="16"/>
      <c r="B6" s="16"/>
      <c r="C6" s="16"/>
      <c r="D6" s="16"/>
      <c r="E6" s="16"/>
      <c r="F6" s="16"/>
      <c r="G6" s="16"/>
      <c r="H6" s="16"/>
      <c r="I6" s="16"/>
    </row>
    <row r="8" spans="1:12" s="29" customFormat="1" ht="15.6" x14ac:dyDescent="0.3">
      <c r="A8" s="29" t="s">
        <v>961</v>
      </c>
      <c r="B8" s="38">
        <v>2010</v>
      </c>
      <c r="C8" s="38">
        <v>2011</v>
      </c>
      <c r="D8" s="38">
        <v>2012</v>
      </c>
      <c r="E8" s="38">
        <v>2013</v>
      </c>
      <c r="F8" s="38">
        <v>2014</v>
      </c>
      <c r="G8" s="38">
        <v>2015</v>
      </c>
      <c r="H8" s="38">
        <v>2016</v>
      </c>
      <c r="I8" s="38">
        <v>2017</v>
      </c>
    </row>
    <row r="9" spans="1:12" ht="4.5" customHeight="1" thickBot="1" x14ac:dyDescent="0.3">
      <c r="A9" s="25"/>
      <c r="B9" s="19"/>
      <c r="C9" s="19"/>
      <c r="D9" s="19"/>
      <c r="E9" s="19"/>
      <c r="F9" s="19"/>
      <c r="G9" s="19"/>
      <c r="H9" s="19"/>
      <c r="I9" s="19"/>
    </row>
    <row r="10" spans="1:12" ht="4.5" customHeight="1" x14ac:dyDescent="0.25">
      <c r="B10" s="15"/>
      <c r="C10" s="15"/>
      <c r="D10" s="15"/>
      <c r="E10" s="15"/>
      <c r="F10" s="15"/>
      <c r="G10" s="15"/>
      <c r="H10" s="15"/>
      <c r="I10" s="15"/>
    </row>
    <row r="11" spans="1:12" s="27" customFormat="1" ht="14.25" customHeight="1" x14ac:dyDescent="0.25">
      <c r="A11" s="33" t="s">
        <v>1747</v>
      </c>
      <c r="B11" s="1176"/>
      <c r="C11" s="1176"/>
      <c r="D11" s="1176"/>
      <c r="E11" s="1176"/>
      <c r="F11" s="1176"/>
      <c r="G11" s="1176"/>
      <c r="I11" s="1262"/>
    </row>
    <row r="12" spans="1:12" s="27" customFormat="1" ht="6.75" customHeight="1" x14ac:dyDescent="0.25">
      <c r="A12" s="33"/>
      <c r="B12" s="1176"/>
      <c r="C12" s="1176"/>
      <c r="D12" s="1176"/>
      <c r="E12" s="1176"/>
      <c r="F12" s="1176"/>
      <c r="G12" s="1176"/>
      <c r="I12" s="1262"/>
    </row>
    <row r="13" spans="1:12" s="27" customFormat="1" ht="12.75" customHeight="1" x14ac:dyDescent="0.25">
      <c r="A13" s="27" t="s">
        <v>1793</v>
      </c>
      <c r="B13" s="37">
        <v>2483</v>
      </c>
      <c r="C13" s="37">
        <v>2628</v>
      </c>
      <c r="D13" s="37">
        <v>2726</v>
      </c>
      <c r="E13" s="37">
        <v>2796</v>
      </c>
      <c r="F13" s="37">
        <v>2900</v>
      </c>
      <c r="G13" s="37">
        <v>2955</v>
      </c>
      <c r="H13" s="37">
        <v>3045</v>
      </c>
      <c r="I13" s="37">
        <v>3224</v>
      </c>
    </row>
    <row r="14" spans="1:12" s="27" customFormat="1" ht="13.8" x14ac:dyDescent="0.25">
      <c r="A14" s="52" t="s">
        <v>1752</v>
      </c>
      <c r="B14" s="223">
        <v>2341</v>
      </c>
      <c r="C14" s="223">
        <v>2479</v>
      </c>
      <c r="D14" s="223">
        <v>2562</v>
      </c>
      <c r="E14" s="223">
        <v>2648</v>
      </c>
      <c r="F14" s="223">
        <v>2736</v>
      </c>
      <c r="G14" s="223">
        <v>2759</v>
      </c>
      <c r="H14" s="223">
        <v>2814</v>
      </c>
      <c r="I14" s="223">
        <v>2981</v>
      </c>
      <c r="J14"/>
    </row>
    <row r="15" spans="1:12" s="27" customFormat="1" ht="13.8" x14ac:dyDescent="0.25">
      <c r="A15" s="52" t="s">
        <v>1753</v>
      </c>
      <c r="B15" s="223">
        <v>142</v>
      </c>
      <c r="C15" s="223">
        <v>149</v>
      </c>
      <c r="D15" s="223">
        <v>164</v>
      </c>
      <c r="E15" s="223">
        <v>148</v>
      </c>
      <c r="F15" s="223">
        <v>163</v>
      </c>
      <c r="G15" s="223">
        <v>196</v>
      </c>
      <c r="H15" s="223">
        <v>231</v>
      </c>
      <c r="I15" s="223">
        <v>243</v>
      </c>
      <c r="J15"/>
    </row>
    <row r="16" spans="1:12" s="27" customFormat="1" ht="13.8" x14ac:dyDescent="0.25">
      <c r="A16" s="27" t="s">
        <v>1754</v>
      </c>
      <c r="B16" s="37">
        <v>127</v>
      </c>
      <c r="C16" s="37">
        <v>132</v>
      </c>
      <c r="D16" s="37">
        <v>141</v>
      </c>
      <c r="E16" s="37">
        <v>148</v>
      </c>
      <c r="F16" s="37">
        <v>157</v>
      </c>
      <c r="G16" s="37">
        <v>163</v>
      </c>
      <c r="H16" s="37">
        <v>161</v>
      </c>
      <c r="I16" s="37">
        <v>192</v>
      </c>
      <c r="J16"/>
    </row>
    <row r="17" spans="1:11" s="27" customFormat="1" ht="13.8" x14ac:dyDescent="0.25">
      <c r="A17" s="27" t="s">
        <v>1794</v>
      </c>
      <c r="B17" s="37">
        <v>282</v>
      </c>
      <c r="C17" s="37">
        <v>299</v>
      </c>
      <c r="D17" s="37">
        <v>315</v>
      </c>
      <c r="E17" s="37">
        <v>334</v>
      </c>
      <c r="F17" s="37">
        <v>353</v>
      </c>
      <c r="G17" s="37">
        <v>376</v>
      </c>
      <c r="H17" s="37">
        <v>395</v>
      </c>
      <c r="I17" s="37">
        <v>416</v>
      </c>
      <c r="J17"/>
    </row>
    <row r="18" spans="1:11" s="27" customFormat="1" ht="13.8" x14ac:dyDescent="0.25">
      <c r="A18" s="27" t="s">
        <v>1795</v>
      </c>
      <c r="B18" s="37">
        <v>11</v>
      </c>
      <c r="C18" s="37">
        <v>13</v>
      </c>
      <c r="D18" s="37">
        <v>13</v>
      </c>
      <c r="E18" s="37">
        <v>15</v>
      </c>
      <c r="F18" s="37">
        <v>16</v>
      </c>
      <c r="G18" s="37">
        <v>16</v>
      </c>
      <c r="H18" s="37">
        <v>18</v>
      </c>
      <c r="I18" s="37">
        <v>18</v>
      </c>
      <c r="J18"/>
    </row>
    <row r="19" spans="1:11" s="27" customFormat="1" ht="14.25" customHeight="1" x14ac:dyDescent="0.25">
      <c r="A19" s="27" t="s">
        <v>1755</v>
      </c>
      <c r="B19" s="37">
        <v>69</v>
      </c>
      <c r="C19" s="37">
        <v>68</v>
      </c>
      <c r="D19" s="37">
        <v>74</v>
      </c>
      <c r="E19" s="37">
        <v>75</v>
      </c>
      <c r="F19" s="37">
        <v>80</v>
      </c>
      <c r="G19" s="37">
        <v>85</v>
      </c>
      <c r="H19" s="37">
        <v>82</v>
      </c>
      <c r="I19" s="37">
        <v>91</v>
      </c>
      <c r="J19"/>
    </row>
    <row r="20" spans="1:11" s="27" customFormat="1" ht="4.5" customHeight="1" thickBot="1" x14ac:dyDescent="0.3">
      <c r="B20" s="1176"/>
      <c r="C20" s="1176"/>
      <c r="D20" s="1176"/>
      <c r="E20" s="1176"/>
      <c r="F20" s="1176"/>
      <c r="G20" s="1176"/>
      <c r="I20" s="1262"/>
      <c r="J20"/>
    </row>
    <row r="21" spans="1:11" s="27" customFormat="1" ht="13.8" x14ac:dyDescent="0.25">
      <c r="A21" s="825" t="s">
        <v>1756</v>
      </c>
      <c r="B21" s="831">
        <v>2972</v>
      </c>
      <c r="C21" s="831">
        <v>3140</v>
      </c>
      <c r="D21" s="831">
        <v>3269</v>
      </c>
      <c r="E21" s="831">
        <v>3368</v>
      </c>
      <c r="F21" s="831">
        <v>3506</v>
      </c>
      <c r="G21" s="831">
        <v>3595</v>
      </c>
      <c r="H21" s="831">
        <v>3701</v>
      </c>
      <c r="I21" s="831">
        <f>SUM(I13,I16,I17,I18,I19)</f>
        <v>3941</v>
      </c>
      <c r="J21"/>
      <c r="K21" s="37"/>
    </row>
    <row r="22" spans="1:11" s="27" customFormat="1" ht="13.8" x14ac:dyDescent="0.25">
      <c r="A22" s="832" t="s">
        <v>1400</v>
      </c>
      <c r="B22" s="833">
        <v>3.6985345429169536</v>
      </c>
      <c r="C22" s="833">
        <v>5.6527590847913922</v>
      </c>
      <c r="D22" s="833">
        <v>4.1082802547770747</v>
      </c>
      <c r="E22" s="833">
        <v>3.0284490669929554</v>
      </c>
      <c r="F22" s="833">
        <v>4.0973871733966716</v>
      </c>
      <c r="G22" s="833">
        <v>2.5385054192812229</v>
      </c>
      <c r="H22" s="833">
        <v>2.948539638386638</v>
      </c>
      <c r="I22" s="833">
        <v>6.4847338557146639</v>
      </c>
      <c r="J22"/>
    </row>
    <row r="23" spans="1:11" s="27" customFormat="1" ht="6.75" customHeight="1" x14ac:dyDescent="0.25">
      <c r="A23" s="832"/>
      <c r="B23" s="833"/>
      <c r="C23" s="833"/>
      <c r="D23" s="833"/>
      <c r="E23" s="833"/>
      <c r="F23" s="833"/>
      <c r="G23" s="833"/>
      <c r="H23" s="833"/>
      <c r="I23" s="833"/>
      <c r="J23"/>
    </row>
    <row r="24" spans="1:11" s="27" customFormat="1" ht="13.8" x14ac:dyDescent="0.25">
      <c r="A24" s="184" t="s">
        <v>1757</v>
      </c>
      <c r="B24" s="148"/>
      <c r="C24" s="148"/>
      <c r="D24" s="148"/>
      <c r="E24" s="148"/>
      <c r="F24" s="148"/>
      <c r="G24" s="148"/>
      <c r="H24" s="148"/>
      <c r="I24" s="148"/>
      <c r="J24"/>
    </row>
    <row r="25" spans="1:11" s="27" customFormat="1" ht="6.75" customHeight="1" x14ac:dyDescent="0.25">
      <c r="B25" s="1176"/>
      <c r="C25" s="1176"/>
      <c r="D25" s="1176"/>
      <c r="E25" s="1176"/>
      <c r="F25" s="1176"/>
      <c r="G25" s="1176"/>
      <c r="I25" s="1262"/>
      <c r="J25"/>
    </row>
    <row r="26" spans="1:11" s="27" customFormat="1" ht="15.15" customHeight="1" x14ac:dyDescent="0.25">
      <c r="A26" s="27" t="s">
        <v>1749</v>
      </c>
      <c r="B26" s="37">
        <v>219</v>
      </c>
      <c r="C26" s="37">
        <v>220</v>
      </c>
      <c r="D26" s="37">
        <v>221</v>
      </c>
      <c r="E26" s="37">
        <v>203</v>
      </c>
      <c r="F26" s="37">
        <v>199</v>
      </c>
      <c r="G26" s="37">
        <v>212</v>
      </c>
      <c r="H26" s="37">
        <v>227</v>
      </c>
      <c r="I26" s="37">
        <v>238</v>
      </c>
      <c r="J26"/>
    </row>
    <row r="27" spans="1:11" s="27" customFormat="1" ht="27.6" x14ac:dyDescent="0.25">
      <c r="A27" s="473" t="s">
        <v>1796</v>
      </c>
      <c r="B27" s="37">
        <v>170</v>
      </c>
      <c r="C27" s="37">
        <v>180</v>
      </c>
      <c r="D27" s="37">
        <v>191</v>
      </c>
      <c r="E27" s="37">
        <v>199</v>
      </c>
      <c r="F27" s="37">
        <v>208</v>
      </c>
      <c r="G27" s="37">
        <v>217</v>
      </c>
      <c r="H27" s="37">
        <v>230</v>
      </c>
      <c r="I27" s="37">
        <v>241</v>
      </c>
      <c r="J27"/>
    </row>
    <row r="28" spans="1:11" s="27" customFormat="1" ht="27.6" x14ac:dyDescent="0.25">
      <c r="A28" s="473" t="s">
        <v>1748</v>
      </c>
      <c r="B28" s="37">
        <v>186</v>
      </c>
      <c r="C28" s="37">
        <v>196</v>
      </c>
      <c r="D28" s="37">
        <v>208</v>
      </c>
      <c r="E28" s="37">
        <v>220</v>
      </c>
      <c r="F28" s="37">
        <v>229</v>
      </c>
      <c r="G28" s="37">
        <v>242</v>
      </c>
      <c r="H28" s="37">
        <v>254</v>
      </c>
      <c r="I28" s="37">
        <v>266</v>
      </c>
      <c r="J28"/>
    </row>
    <row r="29" spans="1:11" s="27" customFormat="1" ht="14.25" customHeight="1" x14ac:dyDescent="0.25">
      <c r="A29" s="27" t="s">
        <v>1797</v>
      </c>
      <c r="B29" s="37">
        <v>56</v>
      </c>
      <c r="C29" s="37">
        <v>55</v>
      </c>
      <c r="D29" s="37">
        <v>55</v>
      </c>
      <c r="E29" s="37">
        <v>55</v>
      </c>
      <c r="F29" s="37">
        <v>55</v>
      </c>
      <c r="G29" s="37">
        <v>72</v>
      </c>
      <c r="H29" s="37">
        <v>86</v>
      </c>
      <c r="I29" s="37">
        <v>100</v>
      </c>
      <c r="J29"/>
    </row>
    <row r="30" spans="1:11" s="27" customFormat="1" ht="28.5" customHeight="1" x14ac:dyDescent="0.25">
      <c r="A30" s="473" t="s">
        <v>1750</v>
      </c>
      <c r="B30" s="37">
        <v>16</v>
      </c>
      <c r="C30" s="37">
        <v>16</v>
      </c>
      <c r="D30" s="37">
        <v>16</v>
      </c>
      <c r="E30" s="37">
        <v>16</v>
      </c>
      <c r="F30" s="37">
        <v>16</v>
      </c>
      <c r="G30" s="37">
        <v>18</v>
      </c>
      <c r="H30" s="37">
        <v>18</v>
      </c>
      <c r="I30" s="37">
        <v>18</v>
      </c>
    </row>
    <row r="31" spans="1:11" s="27" customFormat="1" ht="14.25" customHeight="1" x14ac:dyDescent="0.25">
      <c r="A31" s="27" t="s">
        <v>1798</v>
      </c>
      <c r="B31" s="37">
        <v>17</v>
      </c>
      <c r="C31" s="37">
        <v>17</v>
      </c>
      <c r="D31" s="37">
        <v>19</v>
      </c>
      <c r="E31" s="37">
        <v>19</v>
      </c>
      <c r="F31" s="37">
        <v>20</v>
      </c>
      <c r="G31" s="37">
        <v>21</v>
      </c>
      <c r="H31" s="37">
        <v>21</v>
      </c>
      <c r="I31" s="37">
        <v>20</v>
      </c>
    </row>
    <row r="32" spans="1:11" s="27" customFormat="1" ht="14.25" customHeight="1" x14ac:dyDescent="0.25">
      <c r="A32" s="27" t="s">
        <v>1799</v>
      </c>
      <c r="B32" s="13">
        <v>26</v>
      </c>
      <c r="C32" s="13">
        <v>28</v>
      </c>
      <c r="D32" s="13">
        <v>27</v>
      </c>
      <c r="E32" s="13">
        <v>26</v>
      </c>
      <c r="F32" s="13">
        <v>27</v>
      </c>
      <c r="G32" s="13">
        <v>28</v>
      </c>
      <c r="H32" s="13">
        <v>29</v>
      </c>
      <c r="I32" s="13">
        <v>30</v>
      </c>
    </row>
    <row r="33" spans="1:11" s="27" customFormat="1" ht="29.25" customHeight="1" x14ac:dyDescent="0.25">
      <c r="A33" s="473" t="s">
        <v>1800</v>
      </c>
      <c r="B33" s="1054" t="s">
        <v>1708</v>
      </c>
      <c r="C33" s="1054" t="s">
        <v>1708</v>
      </c>
      <c r="D33" s="1054">
        <v>1</v>
      </c>
      <c r="E33" s="207">
        <v>4</v>
      </c>
      <c r="F33" s="207">
        <v>7</v>
      </c>
      <c r="G33" s="207">
        <v>7</v>
      </c>
      <c r="H33" s="207">
        <v>7</v>
      </c>
      <c r="I33" s="207">
        <v>8</v>
      </c>
    </row>
    <row r="34" spans="1:11" s="27" customFormat="1" ht="14.25" customHeight="1" x14ac:dyDescent="0.25">
      <c r="A34" s="27" t="s">
        <v>1751</v>
      </c>
      <c r="B34" s="13">
        <v>4</v>
      </c>
      <c r="C34" s="13">
        <v>4</v>
      </c>
      <c r="D34" s="13">
        <v>4</v>
      </c>
      <c r="E34" s="13">
        <v>4</v>
      </c>
      <c r="F34" s="13">
        <v>4</v>
      </c>
      <c r="G34" s="13">
        <v>5</v>
      </c>
      <c r="H34" s="13">
        <v>5</v>
      </c>
      <c r="I34" s="13">
        <v>5</v>
      </c>
    </row>
    <row r="35" spans="1:11" s="27" customFormat="1" ht="4.5" customHeight="1" thickBot="1" x14ac:dyDescent="0.3">
      <c r="B35" s="1176"/>
      <c r="C35" s="1176"/>
      <c r="D35" s="1176"/>
      <c r="E35" s="1176"/>
      <c r="F35" s="1176"/>
      <c r="G35" s="1176"/>
      <c r="I35" s="1262"/>
    </row>
    <row r="36" spans="1:11" s="33" customFormat="1" ht="13.8" x14ac:dyDescent="0.25">
      <c r="A36" s="825" t="s">
        <v>1758</v>
      </c>
      <c r="B36" s="831">
        <v>693</v>
      </c>
      <c r="C36" s="831">
        <v>716</v>
      </c>
      <c r="D36" s="831">
        <v>741</v>
      </c>
      <c r="E36" s="831">
        <v>746</v>
      </c>
      <c r="F36" s="831">
        <v>766</v>
      </c>
      <c r="G36" s="831">
        <v>823</v>
      </c>
      <c r="H36" s="831">
        <v>876</v>
      </c>
      <c r="I36" s="831">
        <v>925</v>
      </c>
    </row>
    <row r="37" spans="1:11" s="33" customFormat="1" ht="13.8" x14ac:dyDescent="0.25">
      <c r="A37" s="832" t="s">
        <v>1400</v>
      </c>
      <c r="B37" s="833">
        <v>3.7425149700598848</v>
      </c>
      <c r="C37" s="833">
        <v>3.3189033189033212</v>
      </c>
      <c r="D37" s="833">
        <v>3.4916201117318524</v>
      </c>
      <c r="E37" s="833">
        <v>0.67476383265856477</v>
      </c>
      <c r="F37" s="833">
        <v>2.6809651474530849</v>
      </c>
      <c r="G37" s="833">
        <v>7.4412532637075701</v>
      </c>
      <c r="H37" s="833">
        <v>6.4398541919805652</v>
      </c>
      <c r="I37" s="833">
        <v>5.5936073059360769</v>
      </c>
    </row>
    <row r="38" spans="1:11" ht="8.25" customHeight="1" thickBot="1" x14ac:dyDescent="0.3"/>
    <row r="39" spans="1:11" ht="17.25" customHeight="1" x14ac:dyDescent="0.25">
      <c r="A39" s="825" t="s">
        <v>1746</v>
      </c>
      <c r="B39" s="831">
        <v>3665</v>
      </c>
      <c r="C39" s="831">
        <v>3855</v>
      </c>
      <c r="D39" s="831">
        <v>4010</v>
      </c>
      <c r="E39" s="831">
        <v>4115</v>
      </c>
      <c r="F39" s="831">
        <v>4272</v>
      </c>
      <c r="G39" s="831">
        <v>4417</v>
      </c>
      <c r="H39" s="831">
        <v>4577</v>
      </c>
      <c r="I39" s="831">
        <v>4866</v>
      </c>
      <c r="K39" s="48"/>
    </row>
    <row r="40" spans="1:11" ht="17.25" customHeight="1" thickBot="1" x14ac:dyDescent="0.3">
      <c r="A40" s="834" t="s">
        <v>1400</v>
      </c>
      <c r="B40" s="835">
        <v>3.7362015284460703</v>
      </c>
      <c r="C40" s="835">
        <v>5.184174624829474</v>
      </c>
      <c r="D40" s="835">
        <v>4.0207522697795151</v>
      </c>
      <c r="E40" s="835">
        <v>2.6184538653366562</v>
      </c>
      <c r="F40" s="835">
        <v>3.8153098420413034</v>
      </c>
      <c r="G40" s="835">
        <v>3.394194756554314</v>
      </c>
      <c r="H40" s="835">
        <v>3.6223681231605243</v>
      </c>
      <c r="I40" s="835">
        <f>(I39/H39-1)*100</f>
        <v>6.3141795936202838</v>
      </c>
    </row>
    <row r="41" spans="1:11" ht="13.8" thickTop="1" x14ac:dyDescent="0.25">
      <c r="B41" s="48"/>
      <c r="C41" s="48"/>
      <c r="D41" s="48"/>
      <c r="E41" s="48"/>
      <c r="F41" s="48"/>
      <c r="G41" s="48"/>
      <c r="H41" s="48"/>
      <c r="I41" s="48"/>
    </row>
    <row r="42" spans="1:11" ht="13.8" x14ac:dyDescent="0.25">
      <c r="C42" s="27"/>
    </row>
    <row r="43" spans="1:11" ht="28.5" customHeight="1" x14ac:dyDescent="0.25">
      <c r="A43" s="1457" t="s">
        <v>2217</v>
      </c>
      <c r="B43" s="1457"/>
      <c r="C43" s="1457"/>
      <c r="D43" s="1457"/>
      <c r="E43" s="1457"/>
      <c r="F43" s="1457"/>
      <c r="G43" s="1457"/>
      <c r="H43" s="1457"/>
      <c r="I43" s="1457"/>
    </row>
    <row r="44" spans="1:11" ht="13.8" x14ac:dyDescent="0.25">
      <c r="B44" s="27"/>
    </row>
    <row r="45" spans="1:11" x14ac:dyDescent="0.25">
      <c r="A45" t="s">
        <v>1869</v>
      </c>
    </row>
  </sheetData>
  <customSheetViews>
    <customSheetView guid="{F67F5823-51D5-4D47-B100-5B47C1E6BCB9}" showPageBreaks="1" fitToPage="1" printArea="1" topLeftCell="A3">
      <selection activeCell="H41" sqref="H41"/>
      <pageMargins left="0.75" right="0.75" top="1" bottom="1" header="0.5" footer="0.5"/>
      <printOptions horizontalCentered="1"/>
      <pageSetup scale="78" firstPageNumber="33" orientation="portrait" verticalDpi="300"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9" firstPageNumber="33" orientation="portrait" verticalDpi="300" r:id="rId2"/>
      <headerFooter alignWithMargins="0">
        <oddFooter>&amp;C&amp;P</oddFooter>
      </headerFooter>
    </customSheetView>
  </customSheetViews>
  <mergeCells count="5">
    <mergeCell ref="A1:I1"/>
    <mergeCell ref="A3:I3"/>
    <mergeCell ref="A4:I4"/>
    <mergeCell ref="A5:I5"/>
    <mergeCell ref="A43:I43"/>
  </mergeCells>
  <phoneticPr fontId="0" type="noConversion"/>
  <hyperlinks>
    <hyperlink ref="A43:I43" r:id="rId3" display="Source: Statistics Canada. Table 11-10-0007-01 Tax filers and dependants with income by source of income (x 1,000)"/>
  </hyperlinks>
  <printOptions horizontalCentered="1"/>
  <pageMargins left="0.74803149606299202" right="0.74803149606299202" top="0.98425196850393704" bottom="0.98425196850393704" header="0.511811023622047" footer="0.511811023622047"/>
  <pageSetup scale="81" firstPageNumber="27" orientation="portrait" useFirstPageNumber="1" r:id="rId4"/>
  <headerFooter alignWithMargins="0"/>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5"/>
    <pageSetUpPr fitToPage="1"/>
  </sheetPr>
  <dimension ref="A1:J98"/>
  <sheetViews>
    <sheetView zoomScaleNormal="100" workbookViewId="0">
      <selection sqref="A1:H1"/>
    </sheetView>
  </sheetViews>
  <sheetFormatPr defaultColWidth="12.109375" defaultRowHeight="13.2" x14ac:dyDescent="0.25"/>
  <cols>
    <col min="1" max="1" width="10.33203125" style="279" customWidth="1"/>
    <col min="2" max="7" width="15" style="160" customWidth="1"/>
    <col min="8" max="8" width="15" style="295" customWidth="1"/>
    <col min="9" max="16384" width="12.109375" style="160"/>
  </cols>
  <sheetData>
    <row r="1" spans="1:8" ht="17.399999999999999" x14ac:dyDescent="0.3">
      <c r="A1" s="1436" t="s">
        <v>1063</v>
      </c>
      <c r="B1" s="1436"/>
      <c r="C1" s="1436"/>
      <c r="D1" s="1436"/>
      <c r="E1" s="1436"/>
      <c r="F1" s="1436"/>
      <c r="G1" s="1436"/>
      <c r="H1" s="1436"/>
    </row>
    <row r="2" spans="1:8" ht="18" customHeight="1" x14ac:dyDescent="0.25">
      <c r="B2" s="279"/>
      <c r="C2" s="279"/>
      <c r="D2" s="279"/>
      <c r="E2" s="279"/>
      <c r="F2" s="279"/>
      <c r="G2" s="279"/>
      <c r="H2" s="302"/>
    </row>
    <row r="3" spans="1:8" ht="17.399999999999999" x14ac:dyDescent="0.3">
      <c r="A3" s="1441" t="s">
        <v>2404</v>
      </c>
      <c r="B3" s="1441"/>
      <c r="C3" s="1441"/>
      <c r="D3" s="1441"/>
      <c r="E3" s="1441"/>
      <c r="F3" s="1441"/>
      <c r="G3" s="1441"/>
      <c r="H3" s="1441"/>
    </row>
    <row r="4" spans="1:8" ht="17.399999999999999" x14ac:dyDescent="0.3">
      <c r="A4" s="1441" t="s">
        <v>444</v>
      </c>
      <c r="B4" s="1441"/>
      <c r="C4" s="1441"/>
      <c r="D4" s="1441"/>
      <c r="E4" s="1441"/>
      <c r="F4" s="1441"/>
      <c r="G4" s="1441"/>
      <c r="H4" s="1441"/>
    </row>
    <row r="5" spans="1:8" ht="12.75" customHeight="1" x14ac:dyDescent="0.3">
      <c r="A5" s="245"/>
      <c r="B5" s="245"/>
      <c r="C5" s="245"/>
      <c r="D5" s="245"/>
      <c r="E5" s="245"/>
      <c r="F5" s="245"/>
      <c r="G5" s="245"/>
      <c r="H5" s="245"/>
    </row>
    <row r="6" spans="1:8" ht="12.75" customHeight="1" x14ac:dyDescent="0.3">
      <c r="A6" s="58"/>
      <c r="B6" s="58"/>
      <c r="C6" s="58"/>
      <c r="D6" s="58"/>
      <c r="E6" s="58"/>
      <c r="F6" s="58"/>
      <c r="G6" s="58"/>
      <c r="H6" s="58"/>
    </row>
    <row r="7" spans="1:8" ht="17.399999999999999" x14ac:dyDescent="0.3">
      <c r="A7" s="1443" t="s">
        <v>265</v>
      </c>
      <c r="B7" s="1443"/>
      <c r="C7" s="1443"/>
      <c r="D7" s="1443"/>
      <c r="E7" s="1443"/>
      <c r="F7" s="1443"/>
      <c r="G7" s="1443"/>
      <c r="H7" s="1443"/>
    </row>
    <row r="8" spans="1:8" x14ac:dyDescent="0.25">
      <c r="B8" s="279"/>
      <c r="C8" s="279"/>
      <c r="D8" s="279"/>
      <c r="E8" s="279"/>
      <c r="F8" s="279"/>
      <c r="G8" s="279"/>
      <c r="H8" s="302"/>
    </row>
    <row r="9" spans="1:8" ht="15.6" x14ac:dyDescent="0.3">
      <c r="B9" s="279"/>
      <c r="C9" s="1442" t="s">
        <v>1164</v>
      </c>
      <c r="D9" s="1442"/>
      <c r="E9" s="1442"/>
      <c r="F9" s="1442"/>
      <c r="G9" s="1442"/>
      <c r="H9" s="1442"/>
    </row>
    <row r="10" spans="1:8" ht="4.5" customHeight="1" thickBot="1" x14ac:dyDescent="0.3">
      <c r="C10" s="6"/>
      <c r="D10" s="6"/>
      <c r="E10" s="6"/>
      <c r="F10" s="6"/>
      <c r="G10" s="6"/>
      <c r="H10" s="6"/>
    </row>
    <row r="11" spans="1:8" ht="4.5" customHeight="1" x14ac:dyDescent="0.25">
      <c r="C11" s="8"/>
      <c r="D11" s="8"/>
      <c r="E11" s="8"/>
      <c r="F11" s="8"/>
      <c r="G11" s="8"/>
      <c r="H11" s="8"/>
    </row>
    <row r="12" spans="1:8" s="17" customFormat="1" ht="15.6" x14ac:dyDescent="0.3">
      <c r="A12" s="11"/>
      <c r="C12" s="38"/>
      <c r="D12" s="38"/>
      <c r="E12" s="38" t="s">
        <v>624</v>
      </c>
      <c r="F12" s="38" t="s">
        <v>624</v>
      </c>
      <c r="G12" s="38" t="s">
        <v>624</v>
      </c>
      <c r="H12" s="272"/>
    </row>
    <row r="13" spans="1:8" s="17" customFormat="1" ht="15.75" customHeight="1" x14ac:dyDescent="0.3">
      <c r="A13" s="11"/>
      <c r="B13" s="273" t="s">
        <v>1165</v>
      </c>
      <c r="C13" s="60"/>
      <c r="D13" s="38"/>
      <c r="E13" s="38" t="s">
        <v>411</v>
      </c>
      <c r="F13" s="38" t="s">
        <v>626</v>
      </c>
      <c r="G13" s="38" t="s">
        <v>409</v>
      </c>
      <c r="H13" s="272"/>
    </row>
    <row r="14" spans="1:8" s="17" customFormat="1" ht="17.25" customHeight="1" x14ac:dyDescent="0.3">
      <c r="A14" s="59" t="s">
        <v>622</v>
      </c>
      <c r="B14" s="38" t="s">
        <v>623</v>
      </c>
      <c r="C14" s="60" t="s">
        <v>981</v>
      </c>
      <c r="D14" s="60" t="s">
        <v>982</v>
      </c>
      <c r="E14" s="60" t="s">
        <v>625</v>
      </c>
      <c r="F14" s="60" t="s">
        <v>625</v>
      </c>
      <c r="G14" s="60" t="s">
        <v>625</v>
      </c>
      <c r="H14" s="274" t="s">
        <v>410</v>
      </c>
    </row>
    <row r="15" spans="1:8" s="3" customFormat="1" ht="4.5" customHeight="1" thickBot="1" x14ac:dyDescent="0.3">
      <c r="A15" s="253"/>
      <c r="B15" s="4"/>
      <c r="C15" s="4"/>
      <c r="D15" s="4"/>
      <c r="E15" s="4"/>
      <c r="F15" s="4"/>
      <c r="G15" s="4"/>
      <c r="H15" s="6"/>
    </row>
    <row r="16" spans="1:8" s="3" customFormat="1" ht="4.5" customHeight="1" x14ac:dyDescent="0.25">
      <c r="A16" s="277"/>
      <c r="B16" s="7"/>
      <c r="C16" s="7"/>
      <c r="D16" s="7"/>
      <c r="E16" s="7"/>
      <c r="F16" s="7"/>
      <c r="G16" s="7"/>
      <c r="H16" s="8"/>
    </row>
    <row r="17" spans="1:10" ht="14.25" customHeight="1" x14ac:dyDescent="0.25">
      <c r="A17" s="1294">
        <v>2009</v>
      </c>
      <c r="B17" s="13">
        <v>45119</v>
      </c>
      <c r="C17" s="452">
        <v>453</v>
      </c>
      <c r="D17" s="27">
        <v>408</v>
      </c>
      <c r="E17" s="27">
        <v>49</v>
      </c>
      <c r="F17" s="452">
        <v>85</v>
      </c>
      <c r="G17" s="27">
        <v>-148</v>
      </c>
      <c r="H17" s="452">
        <v>160</v>
      </c>
      <c r="J17" s="295"/>
    </row>
    <row r="18" spans="1:10" ht="14.25" customHeight="1" x14ac:dyDescent="0.25">
      <c r="A18" s="1294">
        <v>2010</v>
      </c>
      <c r="B18" s="13">
        <v>45310</v>
      </c>
      <c r="C18" s="13">
        <v>413</v>
      </c>
      <c r="D18" s="27">
        <v>379</v>
      </c>
      <c r="E18" s="27">
        <v>-76</v>
      </c>
      <c r="F18" s="13">
        <v>31</v>
      </c>
      <c r="G18" s="27">
        <v>-118</v>
      </c>
      <c r="H18" s="452">
        <v>169</v>
      </c>
      <c r="J18" s="295"/>
    </row>
    <row r="19" spans="1:10" ht="14.25" customHeight="1" x14ac:dyDescent="0.25">
      <c r="A19" s="1294" t="s">
        <v>2191</v>
      </c>
      <c r="B19" s="13">
        <v>45350</v>
      </c>
      <c r="C19" s="13">
        <v>414</v>
      </c>
      <c r="D19" s="27">
        <v>414</v>
      </c>
      <c r="E19" s="27">
        <v>1</v>
      </c>
      <c r="F19" s="13">
        <v>129</v>
      </c>
      <c r="G19" s="27">
        <v>-178</v>
      </c>
      <c r="H19" s="452">
        <v>23</v>
      </c>
      <c r="J19" s="295"/>
    </row>
    <row r="20" spans="1:10" ht="14.25" customHeight="1" x14ac:dyDescent="0.25">
      <c r="A20" s="1294" t="s">
        <v>1687</v>
      </c>
      <c r="B20" s="13">
        <v>45325</v>
      </c>
      <c r="C20" s="13">
        <v>397</v>
      </c>
      <c r="D20" s="27">
        <v>388</v>
      </c>
      <c r="E20" s="27">
        <v>-156</v>
      </c>
      <c r="F20" s="13">
        <v>42</v>
      </c>
      <c r="G20" s="27">
        <v>-170</v>
      </c>
      <c r="H20" s="452">
        <v>31</v>
      </c>
      <c r="J20" s="295"/>
    </row>
    <row r="21" spans="1:10" ht="14.25" customHeight="1" x14ac:dyDescent="0.25">
      <c r="A21" s="1125" t="s">
        <v>1762</v>
      </c>
      <c r="B21" s="13">
        <v>45081</v>
      </c>
      <c r="C21" s="13">
        <v>425</v>
      </c>
      <c r="D21" s="27">
        <v>413</v>
      </c>
      <c r="E21" s="27">
        <v>-252</v>
      </c>
      <c r="F21" s="13">
        <v>96</v>
      </c>
      <c r="G21" s="27">
        <v>-173</v>
      </c>
      <c r="H21" s="452">
        <v>34</v>
      </c>
      <c r="J21" s="295"/>
    </row>
    <row r="22" spans="1:10" ht="14.25" customHeight="1" x14ac:dyDescent="0.25">
      <c r="A22" s="1125" t="s">
        <v>1864</v>
      </c>
      <c r="B22" s="13">
        <v>44798</v>
      </c>
      <c r="C22" s="13">
        <v>422</v>
      </c>
      <c r="D22" s="27">
        <v>442</v>
      </c>
      <c r="E22" s="27">
        <v>-206</v>
      </c>
      <c r="F22" s="13">
        <v>94</v>
      </c>
      <c r="G22" s="27">
        <v>-123</v>
      </c>
      <c r="H22" s="452">
        <v>36</v>
      </c>
      <c r="J22" s="295"/>
    </row>
    <row r="23" spans="1:10" ht="14.25" customHeight="1" x14ac:dyDescent="0.25">
      <c r="A23" s="1125" t="s">
        <v>1937</v>
      </c>
      <c r="B23" s="13">
        <v>44579</v>
      </c>
      <c r="C23" s="13">
        <v>394</v>
      </c>
      <c r="D23" s="27">
        <v>374</v>
      </c>
      <c r="E23" s="27">
        <v>37</v>
      </c>
      <c r="F23" s="13">
        <v>124</v>
      </c>
      <c r="G23" s="27">
        <v>-86</v>
      </c>
      <c r="H23" s="452">
        <v>34</v>
      </c>
      <c r="J23" s="295"/>
    </row>
    <row r="24" spans="1:10" ht="14.25" customHeight="1" x14ac:dyDescent="0.25">
      <c r="A24" s="1125" t="s">
        <v>2046</v>
      </c>
      <c r="B24" s="13">
        <v>44708</v>
      </c>
      <c r="C24" s="13">
        <v>413</v>
      </c>
      <c r="D24" s="27">
        <v>416</v>
      </c>
      <c r="E24" s="27">
        <v>321</v>
      </c>
      <c r="F24" s="13">
        <v>211</v>
      </c>
      <c r="G24" s="27">
        <v>-107</v>
      </c>
      <c r="H24" s="452">
        <v>0</v>
      </c>
      <c r="J24" s="295"/>
    </row>
    <row r="25" spans="1:10" ht="14.25" customHeight="1" x14ac:dyDescent="0.25">
      <c r="A25" s="1294" t="s">
        <v>2190</v>
      </c>
      <c r="B25" s="13">
        <v>45130</v>
      </c>
      <c r="C25" s="13">
        <v>407</v>
      </c>
      <c r="D25" s="1301">
        <v>443</v>
      </c>
      <c r="E25" s="1301">
        <v>280</v>
      </c>
      <c r="F25" s="13">
        <v>273</v>
      </c>
      <c r="G25" s="1301">
        <v>-10</v>
      </c>
      <c r="H25" s="452">
        <v>0</v>
      </c>
      <c r="J25" s="295"/>
    </row>
    <row r="26" spans="1:10" ht="14.25" customHeight="1" x14ac:dyDescent="0.25">
      <c r="A26" s="1294" t="s">
        <v>2370</v>
      </c>
      <c r="B26" s="13">
        <v>45637</v>
      </c>
      <c r="C26" s="13">
        <v>417</v>
      </c>
      <c r="D26" s="1348">
        <v>461</v>
      </c>
      <c r="E26" s="1348">
        <v>370</v>
      </c>
      <c r="F26" s="13">
        <v>415</v>
      </c>
      <c r="G26" s="1348">
        <v>9</v>
      </c>
      <c r="H26" s="452">
        <v>0</v>
      </c>
      <c r="J26" s="295"/>
    </row>
    <row r="27" spans="1:10" ht="14.25" customHeight="1" x14ac:dyDescent="0.25">
      <c r="A27" s="1347" t="s">
        <v>2369</v>
      </c>
      <c r="B27" s="13">
        <v>46387</v>
      </c>
    </row>
    <row r="28" spans="1:10" ht="13.8" x14ac:dyDescent="0.25">
      <c r="B28" s="99"/>
      <c r="C28" s="99"/>
      <c r="D28" s="99"/>
      <c r="E28" s="99"/>
      <c r="F28" s="99"/>
      <c r="G28" s="99"/>
      <c r="H28" s="99"/>
    </row>
    <row r="29" spans="1:10" ht="17.399999999999999" x14ac:dyDescent="0.3">
      <c r="A29" s="1441" t="s">
        <v>266</v>
      </c>
      <c r="B29" s="1441"/>
      <c r="C29" s="1441"/>
      <c r="D29" s="1441"/>
      <c r="E29" s="1441"/>
      <c r="F29" s="1441"/>
      <c r="G29" s="1441"/>
      <c r="H29" s="1441"/>
    </row>
    <row r="30" spans="1:10" x14ac:dyDescent="0.25">
      <c r="B30" s="279"/>
      <c r="C30" s="279"/>
      <c r="D30" s="279"/>
      <c r="E30" s="279"/>
      <c r="F30" s="279"/>
      <c r="G30" s="279"/>
      <c r="H30" s="302"/>
    </row>
    <row r="31" spans="1:10" ht="15.6" x14ac:dyDescent="0.3">
      <c r="B31" s="279"/>
      <c r="C31" s="1442" t="s">
        <v>1164</v>
      </c>
      <c r="D31" s="1442"/>
      <c r="E31" s="1442"/>
      <c r="F31" s="1442"/>
      <c r="G31" s="1442"/>
      <c r="H31" s="1442"/>
    </row>
    <row r="32" spans="1:10" ht="4.5" customHeight="1" thickBot="1" x14ac:dyDescent="0.3">
      <c r="C32" s="6"/>
      <c r="D32" s="6"/>
      <c r="E32" s="6"/>
      <c r="F32" s="6"/>
      <c r="G32" s="6"/>
      <c r="H32" s="6"/>
    </row>
    <row r="33" spans="1:10" ht="4.5" customHeight="1" x14ac:dyDescent="0.25">
      <c r="C33" s="8"/>
      <c r="D33" s="8"/>
      <c r="E33" s="8"/>
      <c r="F33" s="8"/>
      <c r="G33" s="8"/>
      <c r="H33" s="8"/>
    </row>
    <row r="34" spans="1:10" s="17" customFormat="1" ht="15.6" x14ac:dyDescent="0.3">
      <c r="A34" s="11"/>
      <c r="C34" s="38"/>
      <c r="D34" s="38"/>
      <c r="E34" s="38" t="s">
        <v>624</v>
      </c>
      <c r="F34" s="38" t="s">
        <v>624</v>
      </c>
      <c r="G34" s="38" t="s">
        <v>624</v>
      </c>
      <c r="H34" s="274"/>
    </row>
    <row r="35" spans="1:10" s="17" customFormat="1" ht="15.75" customHeight="1" x14ac:dyDescent="0.3">
      <c r="A35" s="11"/>
      <c r="B35" s="278" t="s">
        <v>1165</v>
      </c>
      <c r="C35" s="60"/>
      <c r="D35" s="38"/>
      <c r="E35" s="38" t="s">
        <v>411</v>
      </c>
      <c r="F35" s="38" t="s">
        <v>626</v>
      </c>
      <c r="G35" s="38" t="s">
        <v>409</v>
      </c>
      <c r="H35" s="274"/>
    </row>
    <row r="36" spans="1:10" s="17" customFormat="1" ht="17.25" customHeight="1" x14ac:dyDescent="0.3">
      <c r="A36" s="59" t="s">
        <v>622</v>
      </c>
      <c r="B36" s="38" t="s">
        <v>623</v>
      </c>
      <c r="C36" s="60" t="s">
        <v>981</v>
      </c>
      <c r="D36" s="60" t="s">
        <v>982</v>
      </c>
      <c r="E36" s="60" t="s">
        <v>625</v>
      </c>
      <c r="F36" s="60" t="s">
        <v>625</v>
      </c>
      <c r="G36" s="60" t="s">
        <v>625</v>
      </c>
      <c r="H36" s="274" t="s">
        <v>410</v>
      </c>
    </row>
    <row r="37" spans="1:10" s="3" customFormat="1" ht="4.5" customHeight="1" thickBot="1" x14ac:dyDescent="0.3">
      <c r="A37" s="253"/>
      <c r="B37" s="4"/>
      <c r="C37" s="4"/>
      <c r="D37" s="4"/>
      <c r="E37" s="4"/>
      <c r="F37" s="4"/>
      <c r="G37" s="4"/>
      <c r="H37" s="6"/>
    </row>
    <row r="38" spans="1:10" s="3" customFormat="1" ht="4.5" customHeight="1" x14ac:dyDescent="0.25">
      <c r="A38" s="277"/>
      <c r="B38" s="7"/>
      <c r="C38" s="7"/>
      <c r="D38" s="7"/>
      <c r="E38" s="7"/>
      <c r="F38" s="7"/>
      <c r="G38" s="7"/>
      <c r="H38" s="8"/>
    </row>
    <row r="39" spans="1:10" ht="14.25" customHeight="1" x14ac:dyDescent="0.25">
      <c r="A39" s="1347">
        <v>2009</v>
      </c>
      <c r="B39" s="13">
        <v>76220</v>
      </c>
      <c r="C39" s="452">
        <v>808</v>
      </c>
      <c r="D39" s="1348">
        <v>591</v>
      </c>
      <c r="E39" s="1348">
        <v>19</v>
      </c>
      <c r="F39" s="452">
        <v>1801</v>
      </c>
      <c r="G39" s="1348">
        <v>254</v>
      </c>
      <c r="H39" s="452">
        <v>-652</v>
      </c>
      <c r="J39" s="295"/>
    </row>
    <row r="40" spans="1:10" ht="14.25" customHeight="1" x14ac:dyDescent="0.25">
      <c r="A40" s="1347">
        <v>2010</v>
      </c>
      <c r="B40" s="13">
        <v>77859</v>
      </c>
      <c r="C40" s="13">
        <v>832</v>
      </c>
      <c r="D40" s="1348">
        <v>630</v>
      </c>
      <c r="E40" s="1348">
        <v>-101</v>
      </c>
      <c r="F40" s="13">
        <v>2646</v>
      </c>
      <c r="G40" s="1348">
        <v>261</v>
      </c>
      <c r="H40" s="452">
        <v>-644</v>
      </c>
      <c r="J40" s="295"/>
    </row>
    <row r="41" spans="1:10" ht="14.25" customHeight="1" x14ac:dyDescent="0.25">
      <c r="A41" s="1347" t="s">
        <v>2191</v>
      </c>
      <c r="B41" s="13">
        <v>80223</v>
      </c>
      <c r="C41" s="13">
        <v>807</v>
      </c>
      <c r="D41" s="1348">
        <v>641</v>
      </c>
      <c r="E41" s="1348">
        <v>-483</v>
      </c>
      <c r="F41" s="13">
        <v>1360</v>
      </c>
      <c r="G41" s="1348">
        <v>474</v>
      </c>
      <c r="H41" s="452">
        <v>-507</v>
      </c>
      <c r="J41" s="295"/>
    </row>
    <row r="42" spans="1:10" ht="14.25" customHeight="1" x14ac:dyDescent="0.25">
      <c r="A42" s="1347" t="s">
        <v>1687</v>
      </c>
      <c r="B42" s="13">
        <v>81233</v>
      </c>
      <c r="C42" s="13">
        <v>789</v>
      </c>
      <c r="D42" s="1348">
        <v>684</v>
      </c>
      <c r="E42" s="1348">
        <v>-670</v>
      </c>
      <c r="F42" s="13">
        <v>722</v>
      </c>
      <c r="G42" s="1348">
        <v>286</v>
      </c>
      <c r="H42" s="452">
        <v>-513</v>
      </c>
      <c r="J42" s="295"/>
    </row>
    <row r="43" spans="1:10" ht="14.25" customHeight="1" x14ac:dyDescent="0.25">
      <c r="A43" s="1347" t="s">
        <v>1762</v>
      </c>
      <c r="B43" s="13">
        <v>81163</v>
      </c>
      <c r="C43" s="13">
        <v>829</v>
      </c>
      <c r="D43" s="1348">
        <v>685</v>
      </c>
      <c r="E43" s="1348">
        <v>-632</v>
      </c>
      <c r="F43" s="13">
        <v>1202</v>
      </c>
      <c r="G43" s="1348">
        <v>326</v>
      </c>
      <c r="H43" s="452">
        <v>-520</v>
      </c>
      <c r="J43" s="295"/>
    </row>
    <row r="44" spans="1:10" ht="14.25" customHeight="1" x14ac:dyDescent="0.25">
      <c r="A44" s="1347" t="s">
        <v>1864</v>
      </c>
      <c r="B44" s="13">
        <v>81683</v>
      </c>
      <c r="C44" s="13">
        <v>805</v>
      </c>
      <c r="D44" s="1348">
        <v>728</v>
      </c>
      <c r="E44" s="1348">
        <v>-460</v>
      </c>
      <c r="F44" s="13">
        <v>1265</v>
      </c>
      <c r="G44" s="1348">
        <v>343</v>
      </c>
      <c r="H44" s="452">
        <v>-526</v>
      </c>
      <c r="J44" s="295"/>
    </row>
    <row r="45" spans="1:10" ht="14.25" customHeight="1" x14ac:dyDescent="0.25">
      <c r="A45" s="1347" t="s">
        <v>1937</v>
      </c>
      <c r="B45" s="13">
        <v>82382</v>
      </c>
      <c r="C45" s="13">
        <v>855</v>
      </c>
      <c r="D45" s="1348">
        <v>592</v>
      </c>
      <c r="E45" s="1348">
        <v>-78</v>
      </c>
      <c r="F45" s="13">
        <v>2191</v>
      </c>
      <c r="G45" s="1348">
        <v>258</v>
      </c>
      <c r="H45" s="452">
        <v>-471</v>
      </c>
      <c r="J45" s="295"/>
    </row>
    <row r="46" spans="1:10" ht="14.25" customHeight="1" x14ac:dyDescent="0.25">
      <c r="A46" s="1347" t="s">
        <v>2046</v>
      </c>
      <c r="B46" s="13">
        <v>84545</v>
      </c>
      <c r="C46" s="13">
        <v>817</v>
      </c>
      <c r="D46" s="1348">
        <v>695</v>
      </c>
      <c r="E46" s="1348">
        <v>-34</v>
      </c>
      <c r="F46" s="13">
        <v>2691</v>
      </c>
      <c r="G46" s="1348">
        <v>155</v>
      </c>
      <c r="H46" s="452">
        <v>0</v>
      </c>
      <c r="J46" s="295"/>
    </row>
    <row r="47" spans="1:10" ht="12.75" customHeight="1" x14ac:dyDescent="0.25">
      <c r="A47" s="1347" t="s">
        <v>2190</v>
      </c>
      <c r="B47" s="13">
        <v>87479</v>
      </c>
      <c r="C47" s="13">
        <v>802</v>
      </c>
      <c r="D47" s="1348">
        <v>741</v>
      </c>
      <c r="E47" s="1348">
        <v>-216</v>
      </c>
      <c r="F47" s="13">
        <v>2543</v>
      </c>
      <c r="G47" s="1348">
        <v>92</v>
      </c>
      <c r="H47" s="452">
        <v>0</v>
      </c>
      <c r="J47" s="295"/>
    </row>
    <row r="48" spans="1:10" ht="12.75" customHeight="1" x14ac:dyDescent="0.25">
      <c r="A48" s="1347" t="s">
        <v>2370</v>
      </c>
      <c r="B48" s="13">
        <v>89959</v>
      </c>
      <c r="C48" s="13">
        <v>822</v>
      </c>
      <c r="D48" s="1348">
        <v>767</v>
      </c>
      <c r="E48" s="1348">
        <v>-365</v>
      </c>
      <c r="F48" s="13">
        <v>2483</v>
      </c>
      <c r="G48" s="1348">
        <v>46</v>
      </c>
      <c r="H48" s="452">
        <v>0</v>
      </c>
      <c r="J48" s="295"/>
    </row>
    <row r="49" spans="1:10" ht="12.75" customHeight="1" x14ac:dyDescent="0.25">
      <c r="A49" s="1347" t="s">
        <v>2369</v>
      </c>
      <c r="B49" s="13">
        <v>92178</v>
      </c>
    </row>
    <row r="50" spans="1:10" ht="12.75" customHeight="1" x14ac:dyDescent="0.25">
      <c r="A50" s="584"/>
      <c r="B50" s="13"/>
      <c r="C50" s="13"/>
      <c r="D50" s="27"/>
      <c r="E50" s="13"/>
      <c r="F50" s="13"/>
      <c r="G50" s="27"/>
      <c r="H50" s="13"/>
    </row>
    <row r="51" spans="1:10" ht="17.399999999999999" x14ac:dyDescent="0.3">
      <c r="A51" s="1441" t="s">
        <v>267</v>
      </c>
      <c r="B51" s="1441"/>
      <c r="C51" s="1441"/>
      <c r="D51" s="1441"/>
      <c r="E51" s="1441"/>
      <c r="F51" s="1441"/>
      <c r="G51" s="1441"/>
      <c r="H51" s="1441"/>
    </row>
    <row r="52" spans="1:10" x14ac:dyDescent="0.25">
      <c r="B52" s="279"/>
      <c r="C52" s="279"/>
      <c r="D52" s="279"/>
      <c r="E52" s="279"/>
      <c r="F52" s="279"/>
      <c r="G52" s="279"/>
      <c r="H52" s="302"/>
    </row>
    <row r="53" spans="1:10" ht="15.6" x14ac:dyDescent="0.3">
      <c r="B53" s="279"/>
      <c r="C53" s="1442" t="s">
        <v>1164</v>
      </c>
      <c r="D53" s="1442"/>
      <c r="E53" s="1442"/>
      <c r="F53" s="1442"/>
      <c r="G53" s="1442"/>
      <c r="H53" s="1442"/>
    </row>
    <row r="54" spans="1:10" ht="4.5" customHeight="1" thickBot="1" x14ac:dyDescent="0.3">
      <c r="C54" s="6"/>
      <c r="D54" s="6"/>
      <c r="E54" s="6"/>
      <c r="F54" s="6"/>
      <c r="G54" s="6"/>
      <c r="H54" s="6"/>
    </row>
    <row r="55" spans="1:10" ht="4.5" customHeight="1" x14ac:dyDescent="0.25">
      <c r="C55" s="8"/>
      <c r="D55" s="8"/>
      <c r="E55" s="8"/>
      <c r="F55" s="8"/>
      <c r="G55" s="8"/>
      <c r="H55" s="8"/>
    </row>
    <row r="56" spans="1:10" s="17" customFormat="1" ht="15.6" x14ac:dyDescent="0.3">
      <c r="A56" s="11"/>
      <c r="C56" s="38"/>
      <c r="D56" s="38"/>
      <c r="E56" s="38" t="s">
        <v>624</v>
      </c>
      <c r="F56" s="38" t="s">
        <v>624</v>
      </c>
      <c r="G56" s="38" t="s">
        <v>624</v>
      </c>
      <c r="H56" s="272"/>
    </row>
    <row r="57" spans="1:10" s="17" customFormat="1" ht="15.75" customHeight="1" x14ac:dyDescent="0.3">
      <c r="A57" s="11"/>
      <c r="B57" s="278" t="s">
        <v>1165</v>
      </c>
      <c r="C57" s="60"/>
      <c r="D57" s="38"/>
      <c r="E57" s="38" t="s">
        <v>411</v>
      </c>
      <c r="F57" s="38" t="s">
        <v>626</v>
      </c>
      <c r="G57" s="38" t="s">
        <v>409</v>
      </c>
      <c r="H57" s="272"/>
    </row>
    <row r="58" spans="1:10" s="17" customFormat="1" ht="17.25" customHeight="1" x14ac:dyDescent="0.3">
      <c r="A58" s="59" t="s">
        <v>622</v>
      </c>
      <c r="B58" s="38" t="s">
        <v>623</v>
      </c>
      <c r="C58" s="60" t="s">
        <v>981</v>
      </c>
      <c r="D58" s="60" t="s">
        <v>982</v>
      </c>
      <c r="E58" s="60" t="s">
        <v>625</v>
      </c>
      <c r="F58" s="60" t="s">
        <v>625</v>
      </c>
      <c r="G58" s="60" t="s">
        <v>625</v>
      </c>
      <c r="H58" s="274" t="s">
        <v>410</v>
      </c>
    </row>
    <row r="59" spans="1:10" s="3" customFormat="1" ht="4.5" customHeight="1" thickBot="1" x14ac:dyDescent="0.3">
      <c r="A59" s="253"/>
      <c r="B59" s="4"/>
      <c r="C59" s="4"/>
      <c r="D59" s="4"/>
      <c r="E59" s="4"/>
      <c r="F59" s="4"/>
      <c r="G59" s="4"/>
      <c r="H59" s="6"/>
    </row>
    <row r="60" spans="1:10" s="3" customFormat="1" ht="4.5" customHeight="1" x14ac:dyDescent="0.25">
      <c r="A60" s="277"/>
      <c r="B60" s="7"/>
      <c r="C60" s="7"/>
      <c r="D60" s="7"/>
      <c r="E60" s="7"/>
      <c r="F60" s="7"/>
      <c r="G60" s="7"/>
      <c r="H60" s="8"/>
    </row>
    <row r="61" spans="1:10" ht="14.25" customHeight="1" x14ac:dyDescent="0.25">
      <c r="A61" s="1347">
        <v>2009</v>
      </c>
      <c r="B61" s="13">
        <v>18552</v>
      </c>
      <c r="C61" s="452">
        <v>146</v>
      </c>
      <c r="D61" s="1348">
        <v>178</v>
      </c>
      <c r="E61" s="1348">
        <v>-8</v>
      </c>
      <c r="F61" s="452">
        <v>22</v>
      </c>
      <c r="G61" s="1348">
        <v>-106</v>
      </c>
      <c r="H61" s="452">
        <v>57</v>
      </c>
      <c r="J61" s="295"/>
    </row>
    <row r="62" spans="1:10" ht="14.25" customHeight="1" x14ac:dyDescent="0.25">
      <c r="A62" s="1347">
        <v>2010</v>
      </c>
      <c r="B62" s="13">
        <v>18485</v>
      </c>
      <c r="C62" s="13">
        <v>183</v>
      </c>
      <c r="D62" s="1348">
        <v>168</v>
      </c>
      <c r="E62" s="1348">
        <v>-33</v>
      </c>
      <c r="F62" s="13">
        <v>42</v>
      </c>
      <c r="G62" s="1348">
        <v>-143</v>
      </c>
      <c r="H62" s="452">
        <v>24</v>
      </c>
      <c r="J62" s="295"/>
    </row>
    <row r="63" spans="1:10" ht="14.25" customHeight="1" x14ac:dyDescent="0.25">
      <c r="A63" s="1347" t="s">
        <v>2191</v>
      </c>
      <c r="B63" s="13">
        <v>18390</v>
      </c>
      <c r="C63" s="13">
        <v>183</v>
      </c>
      <c r="D63" s="1348">
        <v>195</v>
      </c>
      <c r="E63" s="1348">
        <v>-136</v>
      </c>
      <c r="F63" s="13">
        <v>92</v>
      </c>
      <c r="G63" s="1348">
        <v>-296</v>
      </c>
      <c r="H63" s="452">
        <v>-66</v>
      </c>
      <c r="J63" s="295"/>
    </row>
    <row r="64" spans="1:10" ht="14.25" customHeight="1" x14ac:dyDescent="0.25">
      <c r="A64" s="1347" t="s">
        <v>1687</v>
      </c>
      <c r="B64" s="13">
        <v>17972</v>
      </c>
      <c r="C64" s="13">
        <v>153</v>
      </c>
      <c r="D64" s="1348">
        <v>167</v>
      </c>
      <c r="E64" s="1348">
        <v>-75</v>
      </c>
      <c r="F64" s="13">
        <v>149</v>
      </c>
      <c r="G64" s="1348">
        <v>-116</v>
      </c>
      <c r="H64" s="452">
        <v>-66</v>
      </c>
      <c r="J64" s="295"/>
    </row>
    <row r="65" spans="1:10" ht="14.25" customHeight="1" x14ac:dyDescent="0.25">
      <c r="A65" s="1347" t="s">
        <v>1762</v>
      </c>
      <c r="B65" s="13">
        <v>17850</v>
      </c>
      <c r="C65" s="13">
        <v>143</v>
      </c>
      <c r="D65" s="1348">
        <v>172</v>
      </c>
      <c r="E65" s="1348">
        <v>-57</v>
      </c>
      <c r="F65" s="13">
        <v>254</v>
      </c>
      <c r="G65" s="1348">
        <v>-153</v>
      </c>
      <c r="H65" s="452">
        <v>-63</v>
      </c>
      <c r="J65" s="295"/>
    </row>
    <row r="66" spans="1:10" ht="14.25" customHeight="1" x14ac:dyDescent="0.25">
      <c r="A66" s="1347" t="s">
        <v>1864</v>
      </c>
      <c r="B66" s="13">
        <v>17802</v>
      </c>
      <c r="C66" s="13">
        <v>147</v>
      </c>
      <c r="D66" s="1348">
        <v>189</v>
      </c>
      <c r="E66" s="1348">
        <v>-16</v>
      </c>
      <c r="F66" s="13">
        <v>119</v>
      </c>
      <c r="G66" s="1348">
        <v>-220</v>
      </c>
      <c r="H66" s="452">
        <v>-58</v>
      </c>
      <c r="J66" s="295"/>
    </row>
    <row r="67" spans="1:10" ht="14.25" customHeight="1" x14ac:dyDescent="0.25">
      <c r="A67" s="1347" t="s">
        <v>1937</v>
      </c>
      <c r="B67" s="13">
        <v>17585</v>
      </c>
      <c r="C67" s="13">
        <v>148</v>
      </c>
      <c r="D67" s="1348">
        <v>148</v>
      </c>
      <c r="E67" s="1348">
        <v>71</v>
      </c>
      <c r="F67" s="13">
        <v>267</v>
      </c>
      <c r="G67" s="1348">
        <v>-172</v>
      </c>
      <c r="H67" s="452">
        <v>-35</v>
      </c>
      <c r="J67" s="295"/>
    </row>
    <row r="68" spans="1:10" ht="14.25" customHeight="1" x14ac:dyDescent="0.25">
      <c r="A68" s="1347" t="s">
        <v>2046</v>
      </c>
      <c r="B68" s="13">
        <v>17716</v>
      </c>
      <c r="C68" s="13">
        <v>157</v>
      </c>
      <c r="D68" s="1348">
        <v>161</v>
      </c>
      <c r="E68" s="1348">
        <v>157</v>
      </c>
      <c r="F68" s="13">
        <v>53</v>
      </c>
      <c r="G68" s="1348">
        <v>-48</v>
      </c>
      <c r="H68" s="452">
        <v>0</v>
      </c>
      <c r="J68" s="295"/>
    </row>
    <row r="69" spans="1:10" ht="14.25" customHeight="1" x14ac:dyDescent="0.25">
      <c r="A69" s="1347" t="s">
        <v>2190</v>
      </c>
      <c r="B69" s="13">
        <v>17874</v>
      </c>
      <c r="C69" s="13">
        <v>154</v>
      </c>
      <c r="D69" s="1348">
        <v>169</v>
      </c>
      <c r="E69" s="1348">
        <v>113</v>
      </c>
      <c r="F69" s="13">
        <v>98</v>
      </c>
      <c r="G69" s="1348">
        <v>-82</v>
      </c>
      <c r="H69" s="452">
        <v>0</v>
      </c>
      <c r="J69" s="295"/>
    </row>
    <row r="70" spans="1:10" ht="12.75" customHeight="1" x14ac:dyDescent="0.25">
      <c r="A70" s="1347" t="s">
        <v>2370</v>
      </c>
      <c r="B70" s="13">
        <v>17988</v>
      </c>
      <c r="C70" s="13">
        <v>158</v>
      </c>
      <c r="D70" s="1348">
        <v>170</v>
      </c>
      <c r="E70" s="1348">
        <v>124</v>
      </c>
      <c r="F70" s="13">
        <v>337</v>
      </c>
      <c r="G70" s="1348">
        <v>-55</v>
      </c>
      <c r="H70" s="452">
        <v>0</v>
      </c>
      <c r="J70" s="295"/>
    </row>
    <row r="71" spans="1:10" ht="12.75" customHeight="1" x14ac:dyDescent="0.25">
      <c r="A71" s="1347" t="s">
        <v>2369</v>
      </c>
      <c r="B71" s="13">
        <v>18382</v>
      </c>
      <c r="J71" s="295"/>
    </row>
    <row r="72" spans="1:10" ht="12.75" customHeight="1" x14ac:dyDescent="0.25">
      <c r="A72" s="10"/>
      <c r="B72" s="99"/>
      <c r="C72" s="12"/>
      <c r="D72" s="12"/>
      <c r="E72" s="12"/>
      <c r="F72" s="12"/>
      <c r="G72" s="12"/>
      <c r="H72" s="12"/>
    </row>
    <row r="73" spans="1:10" ht="13.8" x14ac:dyDescent="0.25">
      <c r="A73" s="10" t="s">
        <v>987</v>
      </c>
    </row>
    <row r="74" spans="1:10" ht="12" customHeight="1" x14ac:dyDescent="0.25">
      <c r="A74" s="10"/>
    </row>
    <row r="75" spans="1:10" ht="13.8" x14ac:dyDescent="0.25">
      <c r="A75" s="810" t="s">
        <v>1688</v>
      </c>
    </row>
    <row r="76" spans="1:10" s="21" customFormat="1" ht="13.8" x14ac:dyDescent="0.25">
      <c r="A76" s="1439" t="s">
        <v>2402</v>
      </c>
      <c r="B76" s="1439"/>
      <c r="C76" s="1439"/>
      <c r="D76" s="1439"/>
      <c r="E76" s="1439"/>
      <c r="F76" s="1439"/>
      <c r="G76" s="957"/>
      <c r="H76" s="957"/>
    </row>
    <row r="77" spans="1:10" s="21" customFormat="1" ht="12.75" customHeight="1" x14ac:dyDescent="0.25">
      <c r="A77" s="1439" t="s">
        <v>2403</v>
      </c>
      <c r="B77" s="1439"/>
      <c r="C77" s="1439"/>
      <c r="D77" s="1439"/>
      <c r="E77" s="1439"/>
      <c r="F77" s="1439"/>
      <c r="G77" s="1439"/>
      <c r="H77" s="1439"/>
    </row>
    <row r="78" spans="1:10" ht="12.75" customHeight="1" x14ac:dyDescent="0.25">
      <c r="A78" s="27"/>
      <c r="B78" s="279"/>
      <c r="C78" s="279"/>
      <c r="D78" s="279"/>
      <c r="E78" s="279"/>
      <c r="F78" s="279"/>
      <c r="G78" s="279"/>
      <c r="H78" s="279"/>
    </row>
    <row r="79" spans="1:10" ht="14.25" customHeight="1" x14ac:dyDescent="0.25">
      <c r="B79" s="279"/>
      <c r="C79" s="279"/>
      <c r="D79" s="279"/>
      <c r="E79" s="279"/>
      <c r="F79" s="279"/>
      <c r="G79" s="279"/>
      <c r="H79" s="279"/>
    </row>
    <row r="81" spans="1:8" x14ac:dyDescent="0.25">
      <c r="E81" s="303"/>
      <c r="F81" s="303"/>
      <c r="G81" s="303"/>
      <c r="H81" s="303"/>
    </row>
    <row r="82" spans="1:8" x14ac:dyDescent="0.25">
      <c r="B82" s="295"/>
      <c r="C82" s="295"/>
      <c r="D82" s="295"/>
      <c r="E82" s="295"/>
      <c r="F82" s="295"/>
      <c r="G82" s="295"/>
    </row>
    <row r="83" spans="1:8" ht="13.8" x14ac:dyDescent="0.25">
      <c r="A83" s="10"/>
      <c r="B83" s="295"/>
      <c r="C83" s="295"/>
      <c r="D83" s="295"/>
      <c r="E83" s="295"/>
      <c r="F83" s="295"/>
      <c r="G83" s="295"/>
    </row>
    <row r="84" spans="1:8" ht="13.8" x14ac:dyDescent="0.25">
      <c r="A84" s="10"/>
      <c r="B84" s="295"/>
      <c r="C84" s="295"/>
      <c r="D84" s="295"/>
      <c r="E84" s="295"/>
      <c r="F84" s="295"/>
      <c r="G84" s="295"/>
    </row>
    <row r="85" spans="1:8" ht="13.8" x14ac:dyDescent="0.25">
      <c r="A85" s="10"/>
      <c r="B85" s="295"/>
      <c r="C85" s="295"/>
      <c r="D85" s="295"/>
      <c r="E85" s="295"/>
      <c r="F85" s="295"/>
      <c r="G85" s="295"/>
    </row>
    <row r="86" spans="1:8" ht="13.8" x14ac:dyDescent="0.25">
      <c r="A86" s="10"/>
      <c r="B86" s="295"/>
      <c r="C86" s="295"/>
      <c r="D86" s="295"/>
      <c r="E86" s="295"/>
      <c r="F86" s="295"/>
      <c r="G86" s="295"/>
    </row>
    <row r="87" spans="1:8" ht="13.8" x14ac:dyDescent="0.25">
      <c r="A87" s="10"/>
      <c r="B87" s="295"/>
      <c r="C87" s="295"/>
      <c r="D87" s="295"/>
      <c r="E87" s="295"/>
      <c r="F87" s="295"/>
      <c r="G87" s="295"/>
    </row>
    <row r="88" spans="1:8" ht="13.8" x14ac:dyDescent="0.25">
      <c r="A88" s="10"/>
      <c r="B88" s="295"/>
      <c r="C88" s="295"/>
      <c r="D88" s="295"/>
      <c r="E88" s="295"/>
      <c r="F88" s="295"/>
      <c r="G88" s="295"/>
    </row>
    <row r="89" spans="1:8" ht="13.8" x14ac:dyDescent="0.25">
      <c r="A89" s="10"/>
      <c r="B89" s="295"/>
      <c r="C89" s="295"/>
      <c r="D89" s="295"/>
      <c r="E89" s="295"/>
      <c r="F89" s="295"/>
      <c r="G89" s="295"/>
    </row>
    <row r="90" spans="1:8" ht="13.8" x14ac:dyDescent="0.25">
      <c r="A90" s="10"/>
      <c r="B90" s="295"/>
      <c r="C90" s="295"/>
      <c r="D90" s="295"/>
      <c r="E90" s="295"/>
      <c r="F90" s="295"/>
      <c r="G90" s="295"/>
    </row>
    <row r="91" spans="1:8" ht="13.8" x14ac:dyDescent="0.25">
      <c r="A91" s="10"/>
      <c r="B91" s="295"/>
      <c r="C91" s="295"/>
      <c r="D91" s="295"/>
      <c r="E91" s="295"/>
      <c r="F91" s="295"/>
      <c r="G91" s="295"/>
    </row>
    <row r="92" spans="1:8" x14ac:dyDescent="0.25">
      <c r="B92" s="295"/>
      <c r="C92" s="303"/>
      <c r="D92" s="303"/>
      <c r="E92" s="303"/>
      <c r="F92" s="303"/>
      <c r="G92" s="303"/>
      <c r="H92" s="303"/>
    </row>
    <row r="93" spans="1:8" x14ac:dyDescent="0.25">
      <c r="B93" s="295"/>
      <c r="C93" s="303"/>
      <c r="D93" s="303"/>
      <c r="E93" s="303"/>
      <c r="F93" s="303"/>
      <c r="G93" s="303"/>
      <c r="H93" s="303"/>
    </row>
    <row r="94" spans="1:8" x14ac:dyDescent="0.25">
      <c r="B94" s="295"/>
      <c r="C94" s="303"/>
      <c r="D94" s="303"/>
      <c r="E94" s="303"/>
      <c r="F94" s="303"/>
      <c r="G94" s="303"/>
      <c r="H94" s="303"/>
    </row>
    <row r="95" spans="1:8" x14ac:dyDescent="0.25">
      <c r="B95" s="295"/>
    </row>
    <row r="96" spans="1:8" x14ac:dyDescent="0.25">
      <c r="B96" s="303"/>
    </row>
    <row r="97" spans="2:2" x14ac:dyDescent="0.25">
      <c r="B97" s="303"/>
    </row>
    <row r="98" spans="2:2" x14ac:dyDescent="0.25">
      <c r="B98" s="303"/>
    </row>
  </sheetData>
  <customSheetViews>
    <customSheetView guid="{F67F5823-51D5-4D47-B100-5B47C1E6BCB9}" showPageBreaks="1" fitToPage="1" printArea="1" topLeftCell="A49">
      <selection activeCell="C5" sqref="C5"/>
      <pageMargins left="0.75" right="0.75" top="1" bottom="1" header="0.5" footer="0.5"/>
      <printOptions horizontalCentered="1"/>
      <pageSetup scale="65" firstPageNumber="33" orientation="portrait" verticalDpi="300" r:id="rId1"/>
      <headerFooter alignWithMargins="0">
        <oddFooter>&amp;C&amp;P</oddFooter>
      </headerFooter>
    </customSheetView>
    <customSheetView guid="{9014CDA8-C3FC-41E6-A045-DAEFC55B82B1}" showPageBreaks="1" fitToPage="1" printArea="1" topLeftCell="A38">
      <selection activeCell="C5" sqref="C5"/>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1">
    <mergeCell ref="A76:F76"/>
    <mergeCell ref="C31:H31"/>
    <mergeCell ref="A51:H51"/>
    <mergeCell ref="C53:H53"/>
    <mergeCell ref="A77:H77"/>
    <mergeCell ref="A29:H29"/>
    <mergeCell ref="C9:H9"/>
    <mergeCell ref="A1:H1"/>
    <mergeCell ref="A3:H3"/>
    <mergeCell ref="A7:H7"/>
    <mergeCell ref="A4:H4"/>
  </mergeCells>
  <phoneticPr fontId="0" type="noConversion"/>
  <hyperlinks>
    <hyperlink ref="A77:H77" r:id="rId3" display="Table 17-10-0140-01 - Components of population change by census division, 2016 boundaries"/>
    <hyperlink ref="A76:F76" r:id="rId4" display="Table 17-10-0139-01 - Population estimates, July 1, by census division, 2016 boundaries"/>
    <hyperlink ref="A77" r:id="rId5" display="Table 051-0063 - Components of population growth by census division, sex and age group for the period from July 1 to June 30"/>
    <hyperlink ref="A76" r:id="rId6" display="Table 051-0062 - Estimates of population by census division, sex and age group for July 1"/>
  </hyperlinks>
  <printOptions horizontalCentered="1"/>
  <pageMargins left="0.74803149606299202" right="0.74803149606299202" top="0.98425196850393704" bottom="0.98425196850393704" header="0.511811023622047" footer="0.511811023622047"/>
  <pageSetup scale="69" firstPageNumber="27" orientation="portrait" useFirstPageNumber="1" r:id="rId7"/>
  <headerFooter alignWithMargins="0"/>
  <rowBreaks count="1" manualBreakCount="1">
    <brk id="77"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pageSetUpPr fitToPage="1"/>
  </sheetPr>
  <dimension ref="A1:I63"/>
  <sheetViews>
    <sheetView zoomScaleNormal="100" workbookViewId="0">
      <selection sqref="A1:I1"/>
    </sheetView>
  </sheetViews>
  <sheetFormatPr defaultRowHeight="13.2" x14ac:dyDescent="0.25"/>
  <cols>
    <col min="1" max="1" width="27.6640625" customWidth="1"/>
    <col min="2" max="2" width="12.6640625" customWidth="1"/>
    <col min="3" max="3" width="12.5546875" customWidth="1"/>
    <col min="4" max="4" width="11.33203125" customWidth="1"/>
    <col min="5" max="5" width="1.33203125" customWidth="1"/>
    <col min="6" max="6" width="11.33203125" customWidth="1"/>
    <col min="7" max="7" width="11.6640625" customWidth="1"/>
    <col min="8" max="8" width="11.5546875" customWidth="1"/>
    <col min="9" max="9" width="11.33203125" customWidth="1"/>
  </cols>
  <sheetData>
    <row r="1" spans="1:9" ht="17.399999999999999" x14ac:dyDescent="0.3">
      <c r="A1" s="1436" t="s">
        <v>1567</v>
      </c>
      <c r="B1" s="1436"/>
      <c r="C1" s="1436"/>
      <c r="D1" s="1436"/>
      <c r="E1" s="1436"/>
      <c r="F1" s="1436"/>
      <c r="G1" s="1436"/>
      <c r="H1" s="1436"/>
      <c r="I1" s="1436"/>
    </row>
    <row r="2" spans="1:9" ht="17.399999999999999" x14ac:dyDescent="0.3">
      <c r="A2" s="49"/>
      <c r="B2" s="2"/>
      <c r="C2" s="2"/>
      <c r="D2" s="2"/>
      <c r="E2" s="2"/>
      <c r="F2" s="2"/>
      <c r="G2" s="2"/>
      <c r="H2" s="2"/>
    </row>
    <row r="3" spans="1:9" ht="17.399999999999999" x14ac:dyDescent="0.3">
      <c r="A3" s="1437" t="s">
        <v>2464</v>
      </c>
      <c r="B3" s="1437"/>
      <c r="C3" s="1437"/>
      <c r="D3" s="1437"/>
      <c r="E3" s="1437"/>
      <c r="F3" s="1437"/>
      <c r="G3" s="1437"/>
      <c r="H3" s="1437"/>
      <c r="I3" s="1437"/>
    </row>
    <row r="4" spans="1:9" ht="17.399999999999999" x14ac:dyDescent="0.3">
      <c r="A4" s="1437" t="s">
        <v>1403</v>
      </c>
      <c r="B4" s="1437"/>
      <c r="C4" s="1437"/>
      <c r="D4" s="1437"/>
      <c r="E4" s="1437"/>
      <c r="F4" s="1437"/>
      <c r="G4" s="1437"/>
      <c r="H4" s="1437"/>
      <c r="I4" s="1437"/>
    </row>
    <row r="5" spans="1:9" ht="17.399999999999999" x14ac:dyDescent="0.3">
      <c r="A5" s="1437" t="s">
        <v>444</v>
      </c>
      <c r="B5" s="1437"/>
      <c r="C5" s="1437"/>
      <c r="D5" s="1437"/>
      <c r="E5" s="1437"/>
      <c r="F5" s="1437"/>
      <c r="G5" s="1437"/>
      <c r="H5" s="1437"/>
      <c r="I5" s="1437"/>
    </row>
    <row r="8" spans="1:9" s="38" customFormat="1" ht="18" x14ac:dyDescent="0.3">
      <c r="B8" s="38">
        <v>2011</v>
      </c>
      <c r="C8" s="38">
        <v>2012</v>
      </c>
      <c r="D8" s="38">
        <v>2013</v>
      </c>
      <c r="F8" s="38">
        <v>2014</v>
      </c>
      <c r="G8" s="38">
        <v>2015</v>
      </c>
      <c r="H8" s="38">
        <v>2016</v>
      </c>
      <c r="I8" s="38" t="s">
        <v>2142</v>
      </c>
    </row>
    <row r="9" spans="1:9" ht="4.5" customHeight="1" thickBot="1" x14ac:dyDescent="0.3">
      <c r="A9" s="25"/>
      <c r="B9" s="25"/>
      <c r="C9" s="25"/>
      <c r="D9" s="25"/>
      <c r="E9" s="25"/>
      <c r="F9" s="25"/>
      <c r="G9" s="25"/>
      <c r="H9" s="25"/>
      <c r="I9" s="25"/>
    </row>
    <row r="10" spans="1:9" ht="4.5" customHeight="1" x14ac:dyDescent="0.25"/>
    <row r="11" spans="1:9" s="27" customFormat="1" ht="13.8" x14ac:dyDescent="0.25">
      <c r="A11" s="27" t="s">
        <v>49</v>
      </c>
      <c r="B11" s="37">
        <v>107990</v>
      </c>
      <c r="C11" s="37">
        <v>108020</v>
      </c>
      <c r="D11" s="37">
        <v>106970</v>
      </c>
      <c r="E11" s="37"/>
      <c r="F11" s="37">
        <v>108690</v>
      </c>
      <c r="G11" s="37">
        <v>109900</v>
      </c>
      <c r="H11" s="37">
        <v>111750</v>
      </c>
      <c r="I11" s="37">
        <v>113660</v>
      </c>
    </row>
    <row r="12" spans="1:9" s="27" customFormat="1" ht="13.8" x14ac:dyDescent="0.25">
      <c r="A12" s="27" t="s">
        <v>352</v>
      </c>
      <c r="B12" s="37">
        <v>3781</v>
      </c>
      <c r="C12" s="37">
        <v>3931</v>
      </c>
      <c r="D12" s="37">
        <v>4046</v>
      </c>
      <c r="E12" s="37"/>
      <c r="F12" s="37">
        <v>4201</v>
      </c>
      <c r="G12" s="37">
        <v>4378</v>
      </c>
      <c r="H12" s="37">
        <v>4485</v>
      </c>
      <c r="I12" s="37">
        <v>4769</v>
      </c>
    </row>
    <row r="13" spans="1:9" s="27" customFormat="1" ht="13.8" x14ac:dyDescent="0.25">
      <c r="A13" s="27" t="s">
        <v>50</v>
      </c>
      <c r="B13" s="13">
        <v>35012.501157514584</v>
      </c>
      <c r="C13" s="13">
        <v>36391.408998333645</v>
      </c>
      <c r="D13" s="13">
        <v>37823.688884734038</v>
      </c>
      <c r="E13" s="13"/>
      <c r="F13" s="13">
        <v>38651.209862912874</v>
      </c>
      <c r="G13" s="13">
        <v>39836.214740673335</v>
      </c>
      <c r="H13" s="13">
        <v>40134.228187919463</v>
      </c>
      <c r="I13" s="13">
        <f>(I12*1000000)/I11</f>
        <v>41958.47263769136</v>
      </c>
    </row>
    <row r="14" spans="1:9" s="27" customFormat="1" ht="12.75" customHeight="1" x14ac:dyDescent="0.25">
      <c r="B14" s="37"/>
      <c r="C14" s="37"/>
      <c r="D14" s="37"/>
      <c r="E14" s="37"/>
      <c r="F14" s="37"/>
      <c r="G14" s="37"/>
      <c r="H14" s="37"/>
      <c r="I14" s="37"/>
    </row>
    <row r="15" spans="1:9" s="27" customFormat="1" ht="13.8" x14ac:dyDescent="0.25">
      <c r="A15" s="27" t="s">
        <v>11</v>
      </c>
      <c r="B15" s="122">
        <v>79630</v>
      </c>
      <c r="C15" s="122">
        <v>80390</v>
      </c>
      <c r="D15" s="122">
        <v>80020</v>
      </c>
      <c r="E15" s="122"/>
      <c r="F15" s="122">
        <v>81640</v>
      </c>
      <c r="G15" s="122">
        <v>81530</v>
      </c>
      <c r="H15" s="122">
        <v>82120</v>
      </c>
      <c r="I15" s="122">
        <v>84220</v>
      </c>
    </row>
    <row r="16" spans="1:9" s="27" customFormat="1" ht="13.8" x14ac:dyDescent="0.25">
      <c r="A16" s="1267" t="s">
        <v>2218</v>
      </c>
      <c r="B16" s="37">
        <v>3390</v>
      </c>
      <c r="C16" s="37">
        <v>3535</v>
      </c>
      <c r="D16" s="37">
        <v>3611</v>
      </c>
      <c r="E16" s="37"/>
      <c r="F16" s="37">
        <v>3754</v>
      </c>
      <c r="G16" s="37">
        <v>3902</v>
      </c>
      <c r="H16" s="37">
        <v>3983</v>
      </c>
      <c r="I16" s="37">
        <v>4237</v>
      </c>
    </row>
    <row r="17" spans="1:9" s="27" customFormat="1" ht="13.8" x14ac:dyDescent="0.25">
      <c r="A17" s="1267" t="s">
        <v>50</v>
      </c>
      <c r="B17" s="13">
        <v>42571.89501444179</v>
      </c>
      <c r="C17" s="13">
        <v>43973.130986441101</v>
      </c>
      <c r="D17" s="13">
        <v>45126.218445388651</v>
      </c>
      <c r="E17" s="13"/>
      <c r="F17" s="13">
        <v>45982.361587457133</v>
      </c>
      <c r="G17" s="13">
        <v>47859.683552066723</v>
      </c>
      <c r="H17" s="13">
        <v>48502.191914271796</v>
      </c>
      <c r="I17" s="13">
        <f>(I16*1000000)/I15</f>
        <v>50308.715269532178</v>
      </c>
    </row>
    <row r="18" spans="1:9" s="27" customFormat="1" ht="12.75" customHeight="1" x14ac:dyDescent="0.25">
      <c r="B18" s="37"/>
      <c r="C18" s="37"/>
      <c r="D18" s="37"/>
      <c r="E18" s="37"/>
      <c r="F18" s="37"/>
      <c r="G18" s="37"/>
      <c r="H18" s="37"/>
      <c r="I18" s="37"/>
    </row>
    <row r="19" spans="1:9" s="27" customFormat="1" ht="13.8" x14ac:dyDescent="0.25">
      <c r="A19" s="27" t="s">
        <v>1199</v>
      </c>
      <c r="B19" s="37">
        <v>303</v>
      </c>
      <c r="C19" s="37">
        <v>320</v>
      </c>
      <c r="D19" s="37">
        <v>332</v>
      </c>
      <c r="E19" s="37"/>
      <c r="F19" s="37">
        <v>344</v>
      </c>
      <c r="G19" s="37">
        <v>370</v>
      </c>
      <c r="H19" s="37">
        <v>372</v>
      </c>
      <c r="I19" s="37">
        <v>408</v>
      </c>
    </row>
    <row r="20" spans="1:9" s="27" customFormat="1" ht="13.8" x14ac:dyDescent="0.25">
      <c r="A20" s="27" t="s">
        <v>1200</v>
      </c>
      <c r="B20" s="37">
        <v>258</v>
      </c>
      <c r="C20" s="37">
        <v>276</v>
      </c>
      <c r="D20" s="37">
        <v>286</v>
      </c>
      <c r="E20" s="37"/>
      <c r="F20" s="37">
        <v>300</v>
      </c>
      <c r="G20" s="37">
        <v>316</v>
      </c>
      <c r="H20" s="37">
        <v>318</v>
      </c>
      <c r="I20" s="37">
        <v>348</v>
      </c>
    </row>
    <row r="21" spans="1:9" s="27" customFormat="1" ht="4.5" customHeight="1" x14ac:dyDescent="0.25">
      <c r="B21" s="61"/>
      <c r="C21" s="61"/>
      <c r="D21" s="61"/>
      <c r="E21" s="61"/>
      <c r="F21" s="61"/>
      <c r="G21" s="61"/>
      <c r="H21" s="61"/>
      <c r="I21" s="61"/>
    </row>
    <row r="22" spans="1:9" s="33" customFormat="1" ht="13.8" x14ac:dyDescent="0.25">
      <c r="A22" s="33" t="s">
        <v>1119</v>
      </c>
      <c r="B22" s="57">
        <v>573</v>
      </c>
      <c r="C22" s="57">
        <v>612</v>
      </c>
      <c r="D22" s="57">
        <v>632</v>
      </c>
      <c r="E22" s="57"/>
      <c r="F22" s="57">
        <v>659</v>
      </c>
      <c r="G22" s="57">
        <v>704</v>
      </c>
      <c r="H22" s="57">
        <v>711</v>
      </c>
      <c r="I22" s="57">
        <v>779</v>
      </c>
    </row>
    <row r="23" spans="1:9" s="43" customFormat="1" ht="12.75" customHeight="1" x14ac:dyDescent="0.2">
      <c r="A23" s="43" t="s">
        <v>571</v>
      </c>
      <c r="B23" s="150">
        <v>6.7039106145251326</v>
      </c>
      <c r="C23" s="150">
        <v>6.8062827225130906</v>
      </c>
      <c r="D23" s="150">
        <v>3.2679738562091609</v>
      </c>
      <c r="E23" s="150"/>
      <c r="F23" s="150">
        <v>4.2721518987341778</v>
      </c>
      <c r="G23" s="150">
        <v>6.8285280728376252</v>
      </c>
      <c r="H23" s="150">
        <v>0.99431818181818787</v>
      </c>
      <c r="I23" s="150">
        <f>(I22/H22-1)*100</f>
        <v>9.5639943741209663</v>
      </c>
    </row>
    <row r="24" spans="1:9" s="43" customFormat="1" ht="12.75" customHeight="1" x14ac:dyDescent="0.2">
      <c r="B24" s="313"/>
      <c r="C24" s="313"/>
      <c r="D24" s="313"/>
      <c r="E24" s="313"/>
      <c r="F24" s="313"/>
      <c r="G24" s="313"/>
      <c r="H24" s="313"/>
      <c r="I24" s="313"/>
    </row>
    <row r="25" spans="1:9" s="27" customFormat="1" ht="13.8" x14ac:dyDescent="0.25">
      <c r="A25" s="27" t="s">
        <v>462</v>
      </c>
      <c r="B25" s="13">
        <v>7195.7804847419311</v>
      </c>
      <c r="C25" s="13">
        <v>7612.8871750217695</v>
      </c>
      <c r="D25" s="13">
        <v>7898.0254936265937</v>
      </c>
      <c r="E25" s="13"/>
      <c r="F25" s="13">
        <v>8072.02351788339</v>
      </c>
      <c r="G25" s="13">
        <v>8634.858334355451</v>
      </c>
      <c r="H25" s="13">
        <v>8658.0613735996103</v>
      </c>
      <c r="I25" s="13">
        <f>(I22*1000000)/I15</f>
        <v>9249.5844217525537</v>
      </c>
    </row>
    <row r="26" spans="1:9" s="43" customFormat="1" ht="12.75" customHeight="1" x14ac:dyDescent="0.2">
      <c r="A26" s="43" t="s">
        <v>571</v>
      </c>
      <c r="B26" s="150">
        <v>4.8815155569368551</v>
      </c>
      <c r="C26" s="150">
        <v>5.7965455055817738</v>
      </c>
      <c r="D26" s="150">
        <v>3.7454688615427889</v>
      </c>
      <c r="E26" s="150"/>
      <c r="F26" s="150">
        <v>2.2030572628210177</v>
      </c>
      <c r="G26" s="150">
        <v>6.9726607612714764</v>
      </c>
      <c r="H26" s="150">
        <v>0.26871360647391374</v>
      </c>
      <c r="I26" s="150">
        <f>(I25/H25-1)*100</f>
        <v>6.8320496082024951</v>
      </c>
    </row>
    <row r="27" spans="1:9" s="27" customFormat="1" ht="12.75" customHeight="1" x14ac:dyDescent="0.25"/>
    <row r="28" spans="1:9" x14ac:dyDescent="0.25">
      <c r="A28" s="162" t="s">
        <v>274</v>
      </c>
    </row>
    <row r="29" spans="1:9" x14ac:dyDescent="0.25">
      <c r="A29" s="162" t="s">
        <v>412</v>
      </c>
    </row>
    <row r="30" spans="1:9" ht="12.75" customHeight="1" x14ac:dyDescent="0.25"/>
    <row r="31" spans="1:9" ht="12.75" customHeight="1" x14ac:dyDescent="0.25">
      <c r="A31" s="1439" t="s">
        <v>1873</v>
      </c>
      <c r="B31" s="1439"/>
      <c r="C31" s="1439"/>
      <c r="D31" s="1439"/>
      <c r="E31" s="1439"/>
      <c r="F31" s="1439"/>
      <c r="G31" s="1439"/>
      <c r="H31" s="1439"/>
      <c r="I31" s="1439"/>
    </row>
    <row r="32" spans="1:9" ht="12.75" customHeight="1" x14ac:dyDescent="0.25">
      <c r="A32" s="27"/>
    </row>
    <row r="33" spans="1:9" ht="17.399999999999999" x14ac:dyDescent="0.3">
      <c r="A33" s="1436" t="s">
        <v>170</v>
      </c>
      <c r="B33" s="1436"/>
      <c r="C33" s="1436"/>
      <c r="D33" s="1436"/>
      <c r="E33" s="1436"/>
      <c r="F33" s="1436"/>
      <c r="G33" s="1436"/>
      <c r="H33" s="1436"/>
      <c r="I33" s="1436"/>
    </row>
    <row r="34" spans="1:9" ht="17.399999999999999" x14ac:dyDescent="0.3">
      <c r="A34" s="28"/>
    </row>
    <row r="35" spans="1:9" ht="17.25" customHeight="1" x14ac:dyDescent="0.3">
      <c r="A35" s="1437" t="s">
        <v>2465</v>
      </c>
      <c r="B35" s="1437"/>
      <c r="C35" s="1437"/>
      <c r="D35" s="1437"/>
      <c r="E35" s="1437"/>
      <c r="F35" s="1437"/>
      <c r="G35" s="1437"/>
      <c r="H35" s="1437"/>
      <c r="I35" s="1437"/>
    </row>
    <row r="36" spans="1:9" ht="18" customHeight="1" x14ac:dyDescent="0.3">
      <c r="A36" s="1437" t="s">
        <v>1477</v>
      </c>
      <c r="B36" s="1437"/>
      <c r="C36" s="1437"/>
      <c r="D36" s="1437"/>
      <c r="E36" s="1437"/>
      <c r="F36" s="1437"/>
      <c r="G36" s="1437"/>
      <c r="H36" s="1437"/>
      <c r="I36" s="1437"/>
    </row>
    <row r="37" spans="1:9" ht="17.399999999999999" x14ac:dyDescent="0.3">
      <c r="A37" s="1437" t="s">
        <v>444</v>
      </c>
      <c r="B37" s="1437"/>
      <c r="C37" s="1437"/>
      <c r="D37" s="1437"/>
      <c r="E37" s="1437"/>
      <c r="F37" s="1437"/>
      <c r="G37" s="1437"/>
      <c r="H37" s="1437"/>
      <c r="I37" s="1437"/>
    </row>
    <row r="39" spans="1:9" x14ac:dyDescent="0.25">
      <c r="D39" s="100"/>
      <c r="E39" s="100"/>
    </row>
    <row r="40" spans="1:9" s="29" customFormat="1" ht="18" x14ac:dyDescent="0.3">
      <c r="B40" s="1445" t="s">
        <v>477</v>
      </c>
      <c r="C40" s="1445"/>
      <c r="D40" s="1445"/>
      <c r="E40" s="1445"/>
      <c r="F40" s="1445"/>
      <c r="G40" s="1445"/>
      <c r="H40" s="1445"/>
    </row>
    <row r="41" spans="1:9" ht="4.5" customHeight="1" thickBot="1" x14ac:dyDescent="0.3">
      <c r="B41" s="25"/>
      <c r="C41" s="25"/>
      <c r="D41" s="25"/>
      <c r="E41" s="25"/>
      <c r="F41" s="25"/>
      <c r="G41" s="25"/>
      <c r="H41" s="25"/>
      <c r="I41" s="25"/>
    </row>
    <row r="42" spans="1:9" ht="15.75" customHeight="1" x14ac:dyDescent="0.3">
      <c r="B42" s="36"/>
      <c r="C42" s="1"/>
      <c r="D42" s="868" t="s">
        <v>373</v>
      </c>
      <c r="E42" s="868"/>
      <c r="F42" s="159"/>
      <c r="G42" s="1"/>
      <c r="H42" s="868"/>
      <c r="I42" s="868"/>
    </row>
    <row r="43" spans="1:9" s="38" customFormat="1" ht="15.6" x14ac:dyDescent="0.3">
      <c r="B43" s="868" t="s">
        <v>373</v>
      </c>
      <c r="C43" s="868" t="s">
        <v>20</v>
      </c>
      <c r="D43" s="868" t="s">
        <v>1255</v>
      </c>
      <c r="E43" s="868"/>
      <c r="F43" s="868" t="s">
        <v>740</v>
      </c>
      <c r="G43" s="868" t="s">
        <v>1801</v>
      </c>
      <c r="H43" s="868" t="s">
        <v>1802</v>
      </c>
      <c r="I43" s="869">
        <v>80000</v>
      </c>
    </row>
    <row r="44" spans="1:9" s="38" customFormat="1" ht="15.6" x14ac:dyDescent="0.3">
      <c r="A44" s="11" t="s">
        <v>962</v>
      </c>
      <c r="B44" s="868" t="s">
        <v>1120</v>
      </c>
      <c r="C44" s="868" t="s">
        <v>1422</v>
      </c>
      <c r="D44" s="868" t="s">
        <v>18</v>
      </c>
      <c r="E44" s="868"/>
      <c r="F44" s="869">
        <v>25000</v>
      </c>
      <c r="G44" s="869">
        <v>44999</v>
      </c>
      <c r="H44" s="869">
        <v>79999</v>
      </c>
      <c r="I44" s="868" t="s">
        <v>1474</v>
      </c>
    </row>
    <row r="45" spans="1:9" ht="4.5" customHeight="1" thickBot="1" x14ac:dyDescent="0.3">
      <c r="A45" s="25"/>
      <c r="B45" s="25"/>
      <c r="C45" s="25"/>
      <c r="D45" s="25"/>
      <c r="E45" s="25"/>
      <c r="F45" s="25"/>
      <c r="G45" s="25"/>
      <c r="H45" s="25"/>
      <c r="I45" s="25"/>
    </row>
    <row r="46" spans="1:9" ht="4.5" customHeight="1" x14ac:dyDescent="0.25"/>
    <row r="47" spans="1:9" ht="14.25" customHeight="1" x14ac:dyDescent="0.25">
      <c r="A47" s="27" t="s">
        <v>1803</v>
      </c>
      <c r="B47" s="13">
        <v>57330</v>
      </c>
      <c r="C47" s="13">
        <f>D47/B47*1000</f>
        <v>44438.426652712369</v>
      </c>
      <c r="D47" s="13">
        <v>2547655</v>
      </c>
      <c r="F47" s="13">
        <v>21400</v>
      </c>
      <c r="G47" s="13">
        <v>14900</v>
      </c>
      <c r="H47" s="13">
        <v>14080</v>
      </c>
      <c r="I47" s="13">
        <v>6990</v>
      </c>
    </row>
    <row r="48" spans="1:9" ht="14.25" customHeight="1" x14ac:dyDescent="0.25">
      <c r="A48" s="27" t="s">
        <v>1804</v>
      </c>
      <c r="B48" s="13">
        <v>14190</v>
      </c>
      <c r="C48" s="13">
        <f>D48/B48*1000</f>
        <v>39171.952078928822</v>
      </c>
      <c r="D48" s="13">
        <v>555850</v>
      </c>
      <c r="F48" s="13">
        <v>5800</v>
      </c>
      <c r="G48" s="13">
        <v>4080</v>
      </c>
      <c r="H48" s="13">
        <v>3100</v>
      </c>
      <c r="I48" s="13">
        <v>1210</v>
      </c>
    </row>
    <row r="49" spans="1:9" ht="6.75" customHeight="1" x14ac:dyDescent="0.25"/>
    <row r="50" spans="1:9" ht="13.8" x14ac:dyDescent="0.25">
      <c r="A50" s="27" t="s">
        <v>1432</v>
      </c>
      <c r="B50" s="13">
        <v>14880</v>
      </c>
      <c r="C50" s="13">
        <f>D50/B50*1000</f>
        <v>39346.841397849457</v>
      </c>
      <c r="D50" s="13">
        <v>585481</v>
      </c>
      <c r="E50" s="13"/>
      <c r="F50" s="13">
        <v>5900</v>
      </c>
      <c r="G50" s="13">
        <v>4570</v>
      </c>
      <c r="H50" s="13">
        <v>3100</v>
      </c>
      <c r="I50" s="13">
        <v>1310</v>
      </c>
    </row>
    <row r="51" spans="1:9" ht="14.25" customHeight="1" x14ac:dyDescent="0.25">
      <c r="A51" s="27" t="s">
        <v>1434</v>
      </c>
      <c r="B51" s="13">
        <v>37330</v>
      </c>
      <c r="C51" s="13">
        <f>D51/B51*1000</f>
        <v>39358.237342619883</v>
      </c>
      <c r="D51" s="13">
        <v>1469243</v>
      </c>
      <c r="E51" s="13"/>
      <c r="F51" s="13">
        <v>14610</v>
      </c>
      <c r="G51" s="13">
        <v>11420</v>
      </c>
      <c r="H51" s="13">
        <v>8140</v>
      </c>
      <c r="I51" s="13">
        <v>3180</v>
      </c>
    </row>
    <row r="52" spans="1:9" ht="13.8" x14ac:dyDescent="0.25">
      <c r="A52" s="27" t="s">
        <v>1433</v>
      </c>
      <c r="B52" s="13">
        <v>67710</v>
      </c>
      <c r="C52" s="13">
        <f>D52/B52*1000</f>
        <v>43845.753950671984</v>
      </c>
      <c r="D52" s="13">
        <v>2968796</v>
      </c>
      <c r="E52" s="13"/>
      <c r="F52" s="13">
        <v>35350</v>
      </c>
      <c r="G52" s="13">
        <v>17940</v>
      </c>
      <c r="H52" s="13">
        <v>16540</v>
      </c>
      <c r="I52" s="13">
        <v>7940</v>
      </c>
    </row>
    <row r="53" spans="1:9" ht="4.5" customHeight="1" x14ac:dyDescent="0.25">
      <c r="A53" s="27"/>
      <c r="B53" s="61"/>
      <c r="C53" s="61"/>
      <c r="D53" s="61"/>
      <c r="E53" s="61"/>
      <c r="F53" s="61"/>
      <c r="G53" s="61"/>
      <c r="H53" s="61"/>
      <c r="I53" s="61"/>
    </row>
    <row r="54" spans="1:9" s="35" customFormat="1" ht="13.8" x14ac:dyDescent="0.25">
      <c r="A54" s="33" t="s">
        <v>273</v>
      </c>
      <c r="B54" s="57">
        <v>119930</v>
      </c>
      <c r="C54" s="57">
        <f>D54/B54*1000</f>
        <v>41887.092470607851</v>
      </c>
      <c r="D54" s="57">
        <v>5023519</v>
      </c>
      <c r="E54" s="57"/>
      <c r="F54" s="57">
        <v>45840</v>
      </c>
      <c r="G54" s="57">
        <v>33900</v>
      </c>
      <c r="H54" s="57">
        <v>27760</v>
      </c>
      <c r="I54" s="57">
        <v>12410</v>
      </c>
    </row>
    <row r="55" spans="1:9" ht="12" customHeight="1" x14ac:dyDescent="0.25">
      <c r="A55" s="27"/>
      <c r="B55" s="13"/>
      <c r="C55" s="13"/>
      <c r="D55" s="13"/>
      <c r="E55" s="13"/>
      <c r="F55" s="13"/>
      <c r="G55" s="13"/>
      <c r="H55" s="13"/>
      <c r="I55" s="13"/>
    </row>
    <row r="56" spans="1:9" ht="13.8" x14ac:dyDescent="0.25">
      <c r="A56" s="27"/>
      <c r="B56" s="13"/>
      <c r="C56" s="13"/>
      <c r="D56" s="13"/>
      <c r="E56" s="13"/>
      <c r="F56" s="13"/>
      <c r="G56" s="13"/>
      <c r="H56" s="13"/>
      <c r="I56" s="13"/>
    </row>
    <row r="57" spans="1:9" ht="14.4" x14ac:dyDescent="0.3">
      <c r="A57" s="1478" t="s">
        <v>1837</v>
      </c>
      <c r="B57" s="1478"/>
      <c r="C57" s="1478"/>
      <c r="D57" s="1478"/>
      <c r="E57" s="1478"/>
      <c r="F57" s="1478"/>
      <c r="G57" s="1478"/>
      <c r="H57" s="1478"/>
      <c r="I57" s="1478"/>
    </row>
    <row r="58" spans="1:9" ht="12.75" customHeight="1" x14ac:dyDescent="0.25">
      <c r="A58" s="1440" t="s">
        <v>1838</v>
      </c>
      <c r="B58" s="1440"/>
      <c r="C58" s="1440"/>
      <c r="D58" s="1440"/>
      <c r="E58" s="1440"/>
      <c r="F58" s="1440"/>
      <c r="G58" s="1440"/>
      <c r="H58" s="1440"/>
      <c r="I58" s="1440"/>
    </row>
    <row r="59" spans="1:9" ht="12.75" customHeight="1" x14ac:dyDescent="0.25">
      <c r="A59" s="1440" t="s">
        <v>1839</v>
      </c>
      <c r="B59" s="1440"/>
      <c r="C59" s="1440"/>
      <c r="D59" s="1440"/>
      <c r="E59" s="1440"/>
      <c r="F59" s="1440"/>
      <c r="G59" s="1440"/>
      <c r="H59" s="1440"/>
      <c r="I59" s="1440"/>
    </row>
    <row r="61" spans="1:9" ht="13.8" x14ac:dyDescent="0.25">
      <c r="A61" s="27" t="s">
        <v>1815</v>
      </c>
    </row>
    <row r="63" spans="1:9" ht="13.8" x14ac:dyDescent="0.25">
      <c r="A63" s="1439" t="s">
        <v>2466</v>
      </c>
      <c r="B63" s="1439"/>
      <c r="C63" s="1439"/>
      <c r="D63" s="1439"/>
      <c r="E63" s="1439"/>
      <c r="F63" s="1439"/>
      <c r="G63" s="1439"/>
      <c r="H63" s="1439"/>
      <c r="I63" s="1439"/>
    </row>
  </sheetData>
  <customSheetViews>
    <customSheetView guid="{F67F5823-51D5-4D47-B100-5B47C1E6BCB9}" showPageBreaks="1" fitToPage="1" printArea="1">
      <selection activeCell="K24" sqref="K24"/>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28">
      <selection activeCell="A32" sqref="A32:J32"/>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14">
    <mergeCell ref="A57:I57"/>
    <mergeCell ref="A58:I58"/>
    <mergeCell ref="A59:I59"/>
    <mergeCell ref="A63:I63"/>
    <mergeCell ref="A31:I31"/>
    <mergeCell ref="A35:I35"/>
    <mergeCell ref="A36:I36"/>
    <mergeCell ref="A37:I37"/>
    <mergeCell ref="B40:H40"/>
    <mergeCell ref="A1:I1"/>
    <mergeCell ref="A3:I3"/>
    <mergeCell ref="A4:I4"/>
    <mergeCell ref="A5:I5"/>
    <mergeCell ref="A33:I33"/>
  </mergeCells>
  <phoneticPr fontId="0" type="noConversion"/>
  <hyperlinks>
    <hyperlink ref="A63:I63" r:id="rId3" display="Source: Canada Revenue Agency,  Individual Tax Statistics by Area (ITSA), 2013 Edition (2011 Tax Year)"/>
    <hyperlink ref="A31:I31" r:id="rId4" display="Source: Canada Revenue Agency,  T1 Preliminary Statistics, Preliminary Table 5 for Prince Edward Island"/>
  </hyperlinks>
  <printOptions horizontalCentered="1"/>
  <pageMargins left="0.74803149606299202" right="0.74803149606299202" top="0.98425196850393704" bottom="0.98425196850393704" header="0.511811023622047" footer="0.511811023622047"/>
  <pageSetup scale="81" firstPageNumber="27" orientation="portrait" useFirstPageNumber="1" r:id="rId5"/>
  <headerFooter alignWithMargins="0"/>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J50"/>
  <sheetViews>
    <sheetView zoomScaleNormal="100" workbookViewId="0">
      <selection sqref="A1:I1"/>
    </sheetView>
  </sheetViews>
  <sheetFormatPr defaultRowHeight="13.2" x14ac:dyDescent="0.25"/>
  <cols>
    <col min="1" max="1" width="25.109375" customWidth="1"/>
    <col min="2" max="2" width="12.6640625" customWidth="1"/>
    <col min="3" max="3" width="9.6640625" customWidth="1"/>
    <col min="4" max="4" width="12.6640625" customWidth="1"/>
    <col min="5" max="5" width="9.6640625" customWidth="1"/>
    <col min="6" max="6" width="12.6640625" customWidth="1"/>
    <col min="7" max="7" width="9.6640625" customWidth="1"/>
    <col min="8" max="8" width="12.6640625" customWidth="1"/>
    <col min="9" max="9" width="9.6640625" customWidth="1"/>
  </cols>
  <sheetData>
    <row r="1" spans="1:9" ht="17.399999999999999" x14ac:dyDescent="0.3">
      <c r="A1" s="1436" t="s">
        <v>1745</v>
      </c>
      <c r="B1" s="1436"/>
      <c r="C1" s="1436"/>
      <c r="D1" s="1436"/>
      <c r="E1" s="1436"/>
      <c r="F1" s="1436"/>
      <c r="G1" s="1436"/>
      <c r="H1" s="1436"/>
      <c r="I1" s="1436"/>
    </row>
    <row r="2" spans="1:9" ht="17.399999999999999" x14ac:dyDescent="0.3">
      <c r="A2" s="28"/>
    </row>
    <row r="3" spans="1:9" ht="17.399999999999999" x14ac:dyDescent="0.3">
      <c r="A3" s="1437" t="s">
        <v>2467</v>
      </c>
      <c r="B3" s="1437"/>
      <c r="C3" s="1437"/>
      <c r="D3" s="1437"/>
      <c r="E3" s="1437"/>
      <c r="F3" s="1437"/>
      <c r="G3" s="1437"/>
      <c r="H3" s="1437"/>
      <c r="I3" s="1437"/>
    </row>
    <row r="4" spans="1:9" ht="17.399999999999999" x14ac:dyDescent="0.3">
      <c r="A4" s="1437" t="s">
        <v>1805</v>
      </c>
      <c r="B4" s="1437"/>
      <c r="C4" s="1437"/>
      <c r="D4" s="1437"/>
      <c r="E4" s="1437"/>
      <c r="F4" s="1437"/>
      <c r="G4" s="1437"/>
      <c r="H4" s="1437"/>
      <c r="I4" s="1437"/>
    </row>
    <row r="5" spans="1:9" ht="17.399999999999999" x14ac:dyDescent="0.3">
      <c r="A5" s="1437" t="s">
        <v>444</v>
      </c>
      <c r="B5" s="1437"/>
      <c r="C5" s="1437"/>
      <c r="D5" s="1437"/>
      <c r="E5" s="1437"/>
      <c r="F5" s="1437"/>
      <c r="G5" s="1437"/>
      <c r="H5" s="1437"/>
      <c r="I5" s="1437"/>
    </row>
    <row r="8" spans="1:9" ht="15.6" x14ac:dyDescent="0.3">
      <c r="D8" s="38" t="s">
        <v>373</v>
      </c>
      <c r="F8" s="38" t="s">
        <v>479</v>
      </c>
      <c r="H8" s="38" t="s">
        <v>2468</v>
      </c>
    </row>
    <row r="9" spans="1:9" s="17" customFormat="1" ht="15.6" x14ac:dyDescent="0.3">
      <c r="A9" s="79" t="s">
        <v>1161</v>
      </c>
      <c r="B9" s="38" t="s">
        <v>21</v>
      </c>
      <c r="C9" s="38" t="s">
        <v>868</v>
      </c>
      <c r="D9" s="38" t="s">
        <v>1255</v>
      </c>
      <c r="E9" s="38" t="s">
        <v>868</v>
      </c>
      <c r="F9" s="38" t="s">
        <v>1255</v>
      </c>
      <c r="G9" s="38" t="s">
        <v>868</v>
      </c>
      <c r="H9" s="38" t="s">
        <v>2469</v>
      </c>
      <c r="I9" s="38" t="s">
        <v>868</v>
      </c>
    </row>
    <row r="10" spans="1:9" s="17" customFormat="1" ht="15.6" x14ac:dyDescent="0.3">
      <c r="A10" s="79" t="s">
        <v>1328</v>
      </c>
      <c r="B10" s="38" t="s">
        <v>1120</v>
      </c>
      <c r="C10" s="38" t="s">
        <v>88</v>
      </c>
      <c r="D10" s="38" t="s">
        <v>478</v>
      </c>
      <c r="E10" s="38" t="s">
        <v>88</v>
      </c>
      <c r="F10" s="38" t="s">
        <v>478</v>
      </c>
      <c r="G10" s="38" t="s">
        <v>88</v>
      </c>
      <c r="H10" s="38" t="s">
        <v>478</v>
      </c>
      <c r="I10" s="38" t="s">
        <v>88</v>
      </c>
    </row>
    <row r="11" spans="1:9" ht="4.5" customHeight="1" thickBot="1" x14ac:dyDescent="0.3">
      <c r="A11" s="25"/>
      <c r="B11" s="25"/>
      <c r="C11" s="25"/>
      <c r="D11" s="25"/>
      <c r="E11" s="25"/>
      <c r="F11" s="25"/>
      <c r="G11" s="25"/>
      <c r="H11" s="25"/>
      <c r="I11" s="25"/>
    </row>
    <row r="12" spans="1:9" ht="4.5" customHeight="1" x14ac:dyDescent="0.25"/>
    <row r="13" spans="1:9" s="27" customFormat="1" ht="13.8" x14ac:dyDescent="0.25">
      <c r="A13" s="27" t="s">
        <v>1121</v>
      </c>
      <c r="B13" s="13">
        <v>14390</v>
      </c>
      <c r="C13" s="68">
        <f>(B13/$B$26)*100</f>
        <v>12.069110123291118</v>
      </c>
      <c r="D13" s="13">
        <v>58334</v>
      </c>
      <c r="E13" s="68">
        <f>(D13/$D$26)*100</f>
        <v>1.1676218037469024</v>
      </c>
      <c r="F13" s="13">
        <v>54485</v>
      </c>
      <c r="G13" s="68">
        <f>(F13/$F$26)*100</f>
        <v>1.2248934498943604</v>
      </c>
      <c r="H13" s="13">
        <v>270</v>
      </c>
      <c r="I13" s="68">
        <f>(H13/$H$26)*100</f>
        <v>3.2851151432857717E-2</v>
      </c>
    </row>
    <row r="14" spans="1:9" s="27" customFormat="1" ht="12" customHeight="1" x14ac:dyDescent="0.25">
      <c r="B14" s="13"/>
      <c r="C14" s="68"/>
      <c r="D14" s="13"/>
      <c r="E14" s="68"/>
      <c r="F14" s="13"/>
      <c r="G14" s="68"/>
      <c r="H14" s="13"/>
      <c r="I14" s="68"/>
    </row>
    <row r="15" spans="1:9" s="27" customFormat="1" ht="13.8" x14ac:dyDescent="0.25">
      <c r="A15" s="27" t="s">
        <v>1153</v>
      </c>
      <c r="B15" s="13">
        <v>8880</v>
      </c>
      <c r="C15" s="68">
        <f>(B15/$B$26)*100</f>
        <v>7.447789985741843</v>
      </c>
      <c r="D15" s="13">
        <v>111161</v>
      </c>
      <c r="E15" s="68">
        <f t="shared" ref="E15:E26" si="0">(D15/$D$26)*100</f>
        <v>2.2250146968544828</v>
      </c>
      <c r="F15" s="13">
        <v>93568</v>
      </c>
      <c r="G15" s="68">
        <f t="shared" ref="G15:G26" si="1">(F15/$F$26)*100</f>
        <v>2.1035299682429205</v>
      </c>
      <c r="H15" s="13">
        <v>1194</v>
      </c>
      <c r="I15" s="68">
        <f t="shared" ref="I15:I26" si="2">(H15/$H$26)*100</f>
        <v>0.14527509189197083</v>
      </c>
    </row>
    <row r="16" spans="1:9" s="27" customFormat="1" ht="13.8" x14ac:dyDescent="0.25">
      <c r="A16" s="27" t="s">
        <v>1154</v>
      </c>
      <c r="B16" s="13">
        <v>11790</v>
      </c>
      <c r="C16" s="68">
        <f>(B16/$B$26)*100</f>
        <v>9.8884508932315693</v>
      </c>
      <c r="D16" s="13">
        <v>209742</v>
      </c>
      <c r="E16" s="68">
        <f t="shared" si="0"/>
        <v>4.1982262893249693</v>
      </c>
      <c r="F16" s="13">
        <v>170597</v>
      </c>
      <c r="G16" s="68">
        <f t="shared" si="1"/>
        <v>3.8352417706089414</v>
      </c>
      <c r="H16" s="13">
        <v>4406</v>
      </c>
      <c r="I16" s="68">
        <f t="shared" si="2"/>
        <v>0.53608212301174485</v>
      </c>
    </row>
    <row r="17" spans="1:10" s="27" customFormat="1" ht="12.75" customHeight="1" x14ac:dyDescent="0.25">
      <c r="B17" s="13"/>
      <c r="C17" s="68"/>
      <c r="D17" s="13"/>
      <c r="E17" s="68"/>
      <c r="F17" s="13"/>
      <c r="G17" s="68"/>
      <c r="H17" s="13"/>
      <c r="I17" s="68"/>
    </row>
    <row r="18" spans="1:10" s="27" customFormat="1" ht="13.8" x14ac:dyDescent="0.25">
      <c r="A18" s="27" t="s">
        <v>1156</v>
      </c>
      <c r="B18" s="13">
        <v>10410</v>
      </c>
      <c r="C18" s="68">
        <f>(B18/$B$26)*100</f>
        <v>8.7310240711230396</v>
      </c>
      <c r="D18" s="13">
        <v>233258</v>
      </c>
      <c r="E18" s="68">
        <f t="shared" si="0"/>
        <v>4.6689259556758484</v>
      </c>
      <c r="F18" s="13">
        <v>213173</v>
      </c>
      <c r="G18" s="68">
        <f t="shared" si="1"/>
        <v>4.7924054582789841</v>
      </c>
      <c r="H18" s="13">
        <v>11748</v>
      </c>
      <c r="I18" s="68">
        <f t="shared" si="2"/>
        <v>1.4293901001230094</v>
      </c>
    </row>
    <row r="19" spans="1:10" s="27" customFormat="1" ht="13.8" x14ac:dyDescent="0.25">
      <c r="A19" s="27" t="s">
        <v>1157</v>
      </c>
      <c r="B19" s="13">
        <v>9570</v>
      </c>
      <c r="C19" s="68">
        <f>(B19/$B$26)*100</f>
        <v>8.0265033967961088</v>
      </c>
      <c r="D19" s="13">
        <v>263156</v>
      </c>
      <c r="E19" s="68">
        <f t="shared" si="0"/>
        <v>5.2673686595608018</v>
      </c>
      <c r="F19" s="13">
        <v>241201</v>
      </c>
      <c r="G19" s="68">
        <f t="shared" si="1"/>
        <v>5.4225112417724075</v>
      </c>
      <c r="H19" s="13">
        <v>20905</v>
      </c>
      <c r="I19" s="68">
        <f t="shared" si="2"/>
        <v>2.543530817421817</v>
      </c>
    </row>
    <row r="20" spans="1:10" s="27" customFormat="1" ht="12.75" customHeight="1" x14ac:dyDescent="0.25">
      <c r="B20" s="13"/>
      <c r="C20" s="68"/>
      <c r="D20" s="13"/>
      <c r="E20" s="68"/>
      <c r="F20" s="13"/>
      <c r="G20" s="68"/>
      <c r="H20" s="13"/>
      <c r="I20" s="68"/>
    </row>
    <row r="21" spans="1:10" s="27" customFormat="1" ht="13.8" x14ac:dyDescent="0.25">
      <c r="A21" s="27" t="s">
        <v>1158</v>
      </c>
      <c r="B21" s="13">
        <v>17040</v>
      </c>
      <c r="C21" s="68">
        <f>(B21/$B$26)*100</f>
        <v>14.291705107774888</v>
      </c>
      <c r="D21" s="13">
        <v>594459</v>
      </c>
      <c r="E21" s="68">
        <f t="shared" si="0"/>
        <v>11.898777553975036</v>
      </c>
      <c r="F21" s="13">
        <v>559728</v>
      </c>
      <c r="G21" s="68">
        <f t="shared" si="1"/>
        <v>12.583411231026348</v>
      </c>
      <c r="H21" s="13">
        <v>67792</v>
      </c>
      <c r="I21" s="68">
        <f t="shared" si="2"/>
        <v>8.2483157701344094</v>
      </c>
    </row>
    <row r="22" spans="1:10" s="27" customFormat="1" ht="13.8" x14ac:dyDescent="0.25">
      <c r="A22" s="27" t="s">
        <v>1159</v>
      </c>
      <c r="B22" s="13">
        <v>13840</v>
      </c>
      <c r="C22" s="68">
        <f>(B22/$B$26)*100</f>
        <v>11.607816824624676</v>
      </c>
      <c r="D22" s="13">
        <v>620243</v>
      </c>
      <c r="E22" s="68">
        <f t="shared" si="0"/>
        <v>12.414873837237115</v>
      </c>
      <c r="F22" s="13">
        <v>576056</v>
      </c>
      <c r="G22" s="68">
        <f t="shared" si="1"/>
        <v>12.950485843302664</v>
      </c>
      <c r="H22" s="13">
        <v>88339</v>
      </c>
      <c r="I22" s="68">
        <f t="shared" si="2"/>
        <v>10.748288394174882</v>
      </c>
    </row>
    <row r="23" spans="1:10" s="27" customFormat="1" ht="12.75" customHeight="1" x14ac:dyDescent="0.25">
      <c r="B23" s="13"/>
      <c r="C23" s="68"/>
      <c r="D23" s="13"/>
      <c r="E23" s="68"/>
      <c r="F23" s="13"/>
      <c r="G23" s="68"/>
      <c r="H23" s="13"/>
      <c r="I23" s="68"/>
    </row>
    <row r="24" spans="1:10" s="27" customFormat="1" ht="13.8" x14ac:dyDescent="0.25">
      <c r="A24" s="27" t="s">
        <v>1160</v>
      </c>
      <c r="B24" s="13">
        <v>33310</v>
      </c>
      <c r="C24" s="68">
        <f>(B24/$B$26)*100</f>
        <v>27.937599597416757</v>
      </c>
      <c r="D24" s="13">
        <v>2905616</v>
      </c>
      <c r="E24" s="68">
        <f t="shared" si="0"/>
        <v>58.159231235914888</v>
      </c>
      <c r="F24" s="13">
        <v>2539335</v>
      </c>
      <c r="G24" s="68">
        <f t="shared" si="1"/>
        <v>57.087543518170058</v>
      </c>
      <c r="H24" s="13">
        <v>627236</v>
      </c>
      <c r="I24" s="68">
        <f t="shared" si="2"/>
        <v>76.316388222740542</v>
      </c>
    </row>
    <row r="25" spans="1:10" s="27" customFormat="1" ht="4.5" customHeight="1" x14ac:dyDescent="0.25">
      <c r="B25" s="61"/>
      <c r="C25" s="214"/>
      <c r="D25" s="61"/>
      <c r="E25" s="214"/>
      <c r="F25" s="61"/>
      <c r="G25" s="214"/>
      <c r="H25" s="61"/>
      <c r="I25" s="214"/>
    </row>
    <row r="26" spans="1:10" s="33" customFormat="1" ht="13.8" x14ac:dyDescent="0.25">
      <c r="A26" s="33" t="s">
        <v>1181</v>
      </c>
      <c r="B26" s="57">
        <v>119230</v>
      </c>
      <c r="C26" s="81">
        <f>(B26/$B$26)*100</f>
        <v>100</v>
      </c>
      <c r="D26" s="57">
        <v>4995967</v>
      </c>
      <c r="E26" s="1361">
        <f t="shared" si="0"/>
        <v>100</v>
      </c>
      <c r="F26" s="57">
        <v>4448142</v>
      </c>
      <c r="G26" s="1361">
        <f t="shared" si="1"/>
        <v>100</v>
      </c>
      <c r="H26" s="57">
        <v>821889</v>
      </c>
      <c r="I26" s="1361">
        <f t="shared" si="2"/>
        <v>100</v>
      </c>
    </row>
    <row r="29" spans="1:10" ht="15.6" x14ac:dyDescent="0.3">
      <c r="D29" s="38" t="s">
        <v>373</v>
      </c>
      <c r="F29" s="38" t="s">
        <v>479</v>
      </c>
      <c r="H29" s="38" t="s">
        <v>2468</v>
      </c>
    </row>
    <row r="30" spans="1:10" ht="15.6" x14ac:dyDescent="0.3">
      <c r="A30" s="11" t="s">
        <v>1161</v>
      </c>
      <c r="B30" s="38" t="s">
        <v>21</v>
      </c>
      <c r="C30" s="38" t="s">
        <v>868</v>
      </c>
      <c r="D30" s="38" t="s">
        <v>1255</v>
      </c>
      <c r="E30" s="38" t="s">
        <v>868</v>
      </c>
      <c r="F30" s="38" t="s">
        <v>1255</v>
      </c>
      <c r="G30" s="38" t="s">
        <v>868</v>
      </c>
      <c r="H30" s="38" t="s">
        <v>2469</v>
      </c>
      <c r="I30" s="38" t="s">
        <v>868</v>
      </c>
    </row>
    <row r="31" spans="1:10" ht="15.6" x14ac:dyDescent="0.3">
      <c r="A31" s="79" t="s">
        <v>1807</v>
      </c>
      <c r="B31" s="38" t="s">
        <v>1120</v>
      </c>
      <c r="C31" s="38" t="s">
        <v>88</v>
      </c>
      <c r="D31" s="38" t="s">
        <v>478</v>
      </c>
      <c r="E31" s="38" t="s">
        <v>88</v>
      </c>
      <c r="F31" s="38" t="s">
        <v>478</v>
      </c>
      <c r="G31" s="38" t="s">
        <v>88</v>
      </c>
      <c r="H31" s="38" t="s">
        <v>478</v>
      </c>
      <c r="I31" s="38" t="s">
        <v>88</v>
      </c>
      <c r="J31" s="816"/>
    </row>
    <row r="32" spans="1:10" ht="4.5" customHeight="1" thickBot="1" x14ac:dyDescent="0.3">
      <c r="A32" s="25"/>
      <c r="B32" s="25"/>
      <c r="C32" s="25"/>
      <c r="D32" s="25"/>
      <c r="E32" s="25"/>
      <c r="F32" s="25"/>
      <c r="G32" s="25"/>
      <c r="H32" s="25"/>
      <c r="I32" s="25"/>
    </row>
    <row r="33" spans="1:10" ht="4.5" customHeight="1" x14ac:dyDescent="0.25"/>
    <row r="34" spans="1:10" s="37" customFormat="1" ht="13.8" x14ac:dyDescent="0.25">
      <c r="A34" s="27" t="s">
        <v>1806</v>
      </c>
      <c r="B34" s="13">
        <v>5550</v>
      </c>
      <c r="C34" s="68">
        <f>B34/$B$47*100</f>
        <v>4.6548687410886522</v>
      </c>
      <c r="D34" s="13">
        <v>54557</v>
      </c>
      <c r="E34" s="68">
        <f>D34/$D$47*100</f>
        <v>1.0920208239966356</v>
      </c>
      <c r="F34" s="13">
        <v>53551</v>
      </c>
      <c r="G34" s="68">
        <f>F34/$F$47*100</f>
        <v>1.2038959187903624</v>
      </c>
      <c r="H34" s="13">
        <v>2440</v>
      </c>
      <c r="I34" s="68">
        <f>H34/$H$47*100</f>
        <v>0.29687707220804754</v>
      </c>
      <c r="J34"/>
    </row>
    <row r="35" spans="1:10" ht="13.8" x14ac:dyDescent="0.25">
      <c r="A35" s="27"/>
      <c r="B35" s="13"/>
      <c r="C35" s="68"/>
      <c r="D35" s="13"/>
      <c r="E35" s="68"/>
      <c r="F35" s="13"/>
      <c r="G35" s="68"/>
      <c r="H35" s="13"/>
      <c r="I35" s="68"/>
    </row>
    <row r="36" spans="1:10" ht="12.75" customHeight="1" x14ac:dyDescent="0.25">
      <c r="A36" s="27" t="s">
        <v>1808</v>
      </c>
      <c r="B36" s="13">
        <v>17590</v>
      </c>
      <c r="C36" s="68">
        <f t="shared" ref="C36:C47" si="3">B36/$B$47*100</f>
        <v>14.752998406441332</v>
      </c>
      <c r="D36" s="13">
        <v>476073</v>
      </c>
      <c r="E36" s="68">
        <f t="shared" ref="E36:E47" si="4">D36/$D$47*100</f>
        <v>9.5291462093324473</v>
      </c>
      <c r="F36" s="13">
        <v>451829</v>
      </c>
      <c r="G36" s="68">
        <f t="shared" ref="G36:G47" si="5">F36/$F$47*100</f>
        <v>10.157701799987501</v>
      </c>
      <c r="H36" s="13">
        <v>57880</v>
      </c>
      <c r="I36" s="68">
        <f t="shared" ref="I36:I47" si="6">H36/$H$47*100</f>
        <v>7.0423134997548331</v>
      </c>
    </row>
    <row r="37" spans="1:10" ht="13.8" x14ac:dyDescent="0.25">
      <c r="A37" s="27" t="s">
        <v>1809</v>
      </c>
      <c r="B37" s="13">
        <v>16430</v>
      </c>
      <c r="C37" s="68">
        <f t="shared" si="3"/>
        <v>13.780088903799378</v>
      </c>
      <c r="D37" s="13">
        <v>710902</v>
      </c>
      <c r="E37" s="68">
        <f t="shared" si="4"/>
        <v>14.229517528838761</v>
      </c>
      <c r="F37" s="13">
        <v>643021</v>
      </c>
      <c r="G37" s="68">
        <f t="shared" si="5"/>
        <v>14.455945875828604</v>
      </c>
      <c r="H37" s="13">
        <v>123713</v>
      </c>
      <c r="I37" s="68">
        <f t="shared" si="6"/>
        <v>15.052275915604174</v>
      </c>
    </row>
    <row r="38" spans="1:10" ht="13.8" x14ac:dyDescent="0.25">
      <c r="A38" s="27"/>
      <c r="B38" s="13"/>
      <c r="C38" s="68"/>
      <c r="D38" s="13"/>
      <c r="E38" s="68"/>
      <c r="F38" s="13"/>
      <c r="G38" s="68"/>
      <c r="H38" s="13"/>
      <c r="I38" s="68"/>
    </row>
    <row r="39" spans="1:10" ht="12.75" customHeight="1" x14ac:dyDescent="0.25">
      <c r="A39" s="27" t="s">
        <v>1810</v>
      </c>
      <c r="B39" s="13">
        <v>18080</v>
      </c>
      <c r="C39" s="68">
        <f t="shared" si="3"/>
        <v>15.163968799798708</v>
      </c>
      <c r="D39" s="13">
        <v>935752</v>
      </c>
      <c r="E39" s="68">
        <f t="shared" si="4"/>
        <v>18.730147737164799</v>
      </c>
      <c r="F39" s="13">
        <v>844679</v>
      </c>
      <c r="G39" s="68">
        <f t="shared" si="5"/>
        <v>18.989479202777247</v>
      </c>
      <c r="H39" s="13">
        <v>180912</v>
      </c>
      <c r="I39" s="68">
        <f t="shared" si="6"/>
        <v>22.011731511189467</v>
      </c>
    </row>
    <row r="40" spans="1:10" ht="13.8" x14ac:dyDescent="0.25">
      <c r="A40" s="27" t="s">
        <v>1811</v>
      </c>
      <c r="B40" s="13">
        <v>21350</v>
      </c>
      <c r="C40" s="68">
        <f t="shared" si="3"/>
        <v>17.906567139142833</v>
      </c>
      <c r="D40" s="13">
        <v>1132294</v>
      </c>
      <c r="E40" s="68">
        <f t="shared" si="4"/>
        <v>22.664160912191775</v>
      </c>
      <c r="F40" s="13">
        <v>1004099</v>
      </c>
      <c r="G40" s="68">
        <f t="shared" si="5"/>
        <v>22.573447520335456</v>
      </c>
      <c r="H40" s="13">
        <v>220191</v>
      </c>
      <c r="I40" s="68">
        <f t="shared" si="6"/>
        <v>26.790844019082872</v>
      </c>
    </row>
    <row r="41" spans="1:10" ht="13.8" x14ac:dyDescent="0.25">
      <c r="A41" s="27"/>
      <c r="B41" s="13"/>
      <c r="C41" s="68"/>
      <c r="D41" s="13"/>
      <c r="E41" s="68"/>
      <c r="F41" s="13"/>
      <c r="G41" s="68"/>
      <c r="H41" s="13"/>
      <c r="I41" s="68"/>
    </row>
    <row r="42" spans="1:10" ht="12.75" customHeight="1" x14ac:dyDescent="0.25">
      <c r="A42" s="27" t="s">
        <v>1812</v>
      </c>
      <c r="B42" s="13">
        <v>20350</v>
      </c>
      <c r="C42" s="68">
        <f t="shared" si="3"/>
        <v>17.067852050658392</v>
      </c>
      <c r="D42" s="13">
        <v>955739</v>
      </c>
      <c r="E42" s="68">
        <f t="shared" si="4"/>
        <v>19.130210427731008</v>
      </c>
      <c r="F42" s="13">
        <v>830836</v>
      </c>
      <c r="G42" s="68">
        <f t="shared" si="5"/>
        <v>18.678270612763711</v>
      </c>
      <c r="H42" s="13">
        <v>155802</v>
      </c>
      <c r="I42" s="68">
        <f t="shared" si="6"/>
        <v>18.956574427933699</v>
      </c>
    </row>
    <row r="43" spans="1:10" ht="13.8" x14ac:dyDescent="0.25">
      <c r="A43" s="27" t="s">
        <v>1813</v>
      </c>
      <c r="B43" s="13">
        <v>7730</v>
      </c>
      <c r="C43" s="68">
        <f t="shared" si="3"/>
        <v>6.4832676339847346</v>
      </c>
      <c r="D43" s="13">
        <v>307194</v>
      </c>
      <c r="E43" s="68">
        <f t="shared" si="4"/>
        <v>6.1488396540649681</v>
      </c>
      <c r="F43" s="13">
        <v>262527</v>
      </c>
      <c r="G43" s="68">
        <f t="shared" si="5"/>
        <v>5.901947374881467</v>
      </c>
      <c r="H43" s="13">
        <v>39028</v>
      </c>
      <c r="I43" s="68">
        <f t="shared" si="6"/>
        <v>4.7485731041539667</v>
      </c>
    </row>
    <row r="44" spans="1:10" ht="13.8" x14ac:dyDescent="0.25">
      <c r="A44" s="27"/>
      <c r="B44" s="13"/>
      <c r="C44" s="68"/>
      <c r="D44" s="13"/>
      <c r="E44" s="68"/>
      <c r="F44" s="13"/>
      <c r="G44" s="68"/>
      <c r="H44" s="13"/>
      <c r="I44" s="68"/>
    </row>
    <row r="45" spans="1:10" ht="12.75" customHeight="1" x14ac:dyDescent="0.25">
      <c r="A45" s="27" t="s">
        <v>1814</v>
      </c>
      <c r="B45" s="13">
        <v>12170</v>
      </c>
      <c r="C45" s="68">
        <f t="shared" si="3"/>
        <v>10.207162626855656</v>
      </c>
      <c r="D45" s="13">
        <v>423455</v>
      </c>
      <c r="E45" s="68">
        <f t="shared" si="4"/>
        <v>8.475936690534585</v>
      </c>
      <c r="F45" s="13">
        <v>357600</v>
      </c>
      <c r="G45" s="68">
        <f t="shared" si="5"/>
        <v>8.0393116946356482</v>
      </c>
      <c r="H45" s="13">
        <v>41925</v>
      </c>
      <c r="I45" s="68">
        <f t="shared" si="6"/>
        <v>5.1010537919354073</v>
      </c>
    </row>
    <row r="46" spans="1:10" ht="4.5" customHeight="1" x14ac:dyDescent="0.25">
      <c r="A46" s="27"/>
      <c r="B46" s="61"/>
      <c r="C46" s="214"/>
      <c r="D46" s="61"/>
      <c r="E46" s="214"/>
      <c r="F46" s="61"/>
      <c r="G46" s="214"/>
      <c r="H46" s="61"/>
      <c r="I46" s="214"/>
    </row>
    <row r="47" spans="1:10" s="35" customFormat="1" ht="13.8" x14ac:dyDescent="0.25">
      <c r="A47" s="33" t="s">
        <v>1181</v>
      </c>
      <c r="B47" s="57">
        <v>119230</v>
      </c>
      <c r="C47" s="1361">
        <f t="shared" si="3"/>
        <v>100</v>
      </c>
      <c r="D47" s="57">
        <v>4995967</v>
      </c>
      <c r="E47" s="1361">
        <f t="shared" si="4"/>
        <v>100</v>
      </c>
      <c r="F47" s="1362">
        <v>4448142</v>
      </c>
      <c r="G47" s="1361">
        <f t="shared" si="5"/>
        <v>100</v>
      </c>
      <c r="H47" s="1362">
        <v>821889</v>
      </c>
      <c r="I47" s="1361">
        <f t="shared" si="6"/>
        <v>100</v>
      </c>
    </row>
    <row r="48" spans="1:10" ht="13.5" customHeight="1" x14ac:dyDescent="0.25"/>
    <row r="49" spans="1:5" x14ac:dyDescent="0.25">
      <c r="B49" s="48"/>
      <c r="D49" s="133"/>
    </row>
    <row r="50" spans="1:5" ht="13.8" x14ac:dyDescent="0.25">
      <c r="A50" s="1439" t="s">
        <v>1872</v>
      </c>
      <c r="B50" s="1439"/>
      <c r="C50" s="1439"/>
      <c r="D50" s="1439"/>
      <c r="E50" s="1439"/>
    </row>
  </sheetData>
  <customSheetViews>
    <customSheetView guid="{F67F5823-51D5-4D47-B100-5B47C1E6BCB9}" showPageBreaks="1" fitToPage="1" printArea="1">
      <selection activeCell="E13" sqref="E13"/>
      <pageMargins left="0.75" right="0.75" top="1" bottom="1" header="0.5" footer="0.5"/>
      <printOptions horizontalCentered="1"/>
      <pageSetup scale="78" firstPageNumber="33" orientation="portrait" verticalDpi="300"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9" firstPageNumber="33" orientation="portrait" verticalDpi="300" r:id="rId2"/>
      <headerFooter alignWithMargins="0">
        <oddFooter>&amp;C&amp;P</oddFooter>
      </headerFooter>
    </customSheetView>
  </customSheetViews>
  <mergeCells count="5">
    <mergeCell ref="A1:I1"/>
    <mergeCell ref="A3:I3"/>
    <mergeCell ref="A4:I4"/>
    <mergeCell ref="A5:I5"/>
    <mergeCell ref="A50:E50"/>
  </mergeCells>
  <phoneticPr fontId="0" type="noConversion"/>
  <hyperlinks>
    <hyperlink ref="A50:E50" r:id="rId3" display="Source: Canada Revenue Agency,  T1 Final Statistics,  Tables 2 and 4."/>
  </hyperlinks>
  <printOptions horizontalCentered="1"/>
  <pageMargins left="0.74803149606299202" right="0.74803149606299202" top="0.98425196850393704" bottom="0.98425196850393704" header="0.511811023622047" footer="0.511811023622047"/>
  <pageSetup scale="79" firstPageNumber="27" orientation="portrait" useFirstPageNumber="1" r:id="rId4"/>
  <headerFooter alignWithMargins="0"/>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pageSetUpPr fitToPage="1"/>
  </sheetPr>
  <dimension ref="A1:F62"/>
  <sheetViews>
    <sheetView zoomScaleNormal="100" workbookViewId="0">
      <selection sqref="A1:F1"/>
    </sheetView>
  </sheetViews>
  <sheetFormatPr defaultRowHeight="13.2" x14ac:dyDescent="0.25"/>
  <cols>
    <col min="1" max="1" width="51" customWidth="1"/>
    <col min="2" max="2" width="12.6640625" customWidth="1"/>
    <col min="3" max="3" width="14.33203125" customWidth="1"/>
    <col min="4" max="6" width="12.6640625" customWidth="1"/>
  </cols>
  <sheetData>
    <row r="1" spans="1:6" ht="17.399999999999999" x14ac:dyDescent="0.3">
      <c r="A1" s="1436" t="s">
        <v>1963</v>
      </c>
      <c r="B1" s="1436"/>
      <c r="C1" s="1436"/>
      <c r="D1" s="1436"/>
      <c r="E1" s="1436"/>
      <c r="F1" s="1436"/>
    </row>
    <row r="2" spans="1:6" ht="17.399999999999999" x14ac:dyDescent="0.3">
      <c r="A2" s="28"/>
    </row>
    <row r="3" spans="1:6" ht="17.399999999999999" x14ac:dyDescent="0.3">
      <c r="A3" s="1437" t="s">
        <v>2470</v>
      </c>
      <c r="B3" s="1437"/>
      <c r="C3" s="1437"/>
      <c r="D3" s="1437"/>
      <c r="E3" s="1437"/>
      <c r="F3" s="1437"/>
    </row>
    <row r="4" spans="1:6" ht="17.399999999999999" x14ac:dyDescent="0.3">
      <c r="A4" s="1437" t="s">
        <v>627</v>
      </c>
      <c r="B4" s="1437"/>
      <c r="C4" s="1437"/>
      <c r="D4" s="1437"/>
      <c r="E4" s="1437"/>
      <c r="F4" s="1437"/>
    </row>
    <row r="5" spans="1:6" ht="17.399999999999999" x14ac:dyDescent="0.3">
      <c r="A5" s="1437" t="s">
        <v>444</v>
      </c>
      <c r="B5" s="1437"/>
      <c r="C5" s="1437"/>
      <c r="D5" s="1437"/>
      <c r="E5" s="1437"/>
      <c r="F5" s="1437"/>
    </row>
    <row r="6" spans="1:6" ht="12.75" customHeight="1" x14ac:dyDescent="0.3">
      <c r="A6" s="16"/>
      <c r="B6" s="16"/>
      <c r="C6" s="16"/>
      <c r="D6" s="16"/>
      <c r="E6" s="16"/>
      <c r="F6" s="16"/>
    </row>
    <row r="8" spans="1:6" ht="15.6" x14ac:dyDescent="0.3">
      <c r="C8" s="38" t="s">
        <v>373</v>
      </c>
      <c r="E8" s="38" t="s">
        <v>479</v>
      </c>
      <c r="F8" s="740" t="s">
        <v>373</v>
      </c>
    </row>
    <row r="9" spans="1:6" s="29" customFormat="1" ht="18" x14ac:dyDescent="0.3">
      <c r="B9" s="38" t="s">
        <v>21</v>
      </c>
      <c r="C9" s="38" t="s">
        <v>1255</v>
      </c>
      <c r="D9" s="38" t="s">
        <v>20</v>
      </c>
      <c r="E9" s="38" t="s">
        <v>1255</v>
      </c>
      <c r="F9" s="740" t="s">
        <v>1609</v>
      </c>
    </row>
    <row r="10" spans="1:6" s="29" customFormat="1" ht="15.6" x14ac:dyDescent="0.3">
      <c r="B10" s="38" t="s">
        <v>1120</v>
      </c>
      <c r="C10" s="38" t="s">
        <v>18</v>
      </c>
      <c r="D10" s="38" t="s">
        <v>1422</v>
      </c>
      <c r="E10" s="38" t="s">
        <v>18</v>
      </c>
      <c r="F10" s="740" t="s">
        <v>18</v>
      </c>
    </row>
    <row r="11" spans="1:6" ht="4.5" customHeight="1" thickBot="1" x14ac:dyDescent="0.3">
      <c r="A11" s="25"/>
      <c r="B11" s="25"/>
      <c r="C11" s="25"/>
      <c r="D11" s="25"/>
      <c r="E11" s="25"/>
      <c r="F11" s="25"/>
    </row>
    <row r="12" spans="1:6" ht="4.5" customHeight="1" x14ac:dyDescent="0.25">
      <c r="B12" s="175"/>
      <c r="C12" s="175"/>
      <c r="D12" s="175"/>
      <c r="E12" s="175"/>
      <c r="F12" s="175"/>
    </row>
    <row r="13" spans="1:6" s="33" customFormat="1" ht="13.8" x14ac:dyDescent="0.25">
      <c r="A13" s="33" t="s">
        <v>812</v>
      </c>
      <c r="B13" s="57">
        <v>65900</v>
      </c>
      <c r="C13" s="57">
        <v>3097927</v>
      </c>
      <c r="D13" s="57">
        <f>C13*1000/B13</f>
        <v>47009.514415781487</v>
      </c>
      <c r="E13" s="57">
        <v>2840440</v>
      </c>
      <c r="F13" s="57">
        <v>555110</v>
      </c>
    </row>
    <row r="14" spans="1:6" s="27" customFormat="1" ht="12.75" customHeight="1" x14ac:dyDescent="0.25">
      <c r="B14" s="167"/>
      <c r="C14" s="167"/>
      <c r="D14" s="318"/>
      <c r="E14" s="167"/>
      <c r="F14" s="167"/>
    </row>
    <row r="15" spans="1:6" s="27" customFormat="1" ht="13.8" x14ac:dyDescent="0.25">
      <c r="A15" s="27" t="s">
        <v>815</v>
      </c>
      <c r="B15" s="167"/>
      <c r="C15" s="167"/>
      <c r="D15" s="318"/>
      <c r="E15" s="167"/>
      <c r="F15" s="167"/>
    </row>
    <row r="16" spans="1:6" s="27" customFormat="1" ht="13.8" x14ac:dyDescent="0.25">
      <c r="A16" s="27" t="s">
        <v>988</v>
      </c>
      <c r="B16" s="167"/>
      <c r="C16" s="167"/>
      <c r="D16" s="318"/>
      <c r="E16" s="167"/>
      <c r="F16" s="167"/>
    </row>
    <row r="17" spans="1:6" s="27" customFormat="1" ht="13.8" x14ac:dyDescent="0.25">
      <c r="A17" s="27" t="s">
        <v>1307</v>
      </c>
      <c r="B17" s="167"/>
      <c r="C17" s="167"/>
      <c r="D17" s="318"/>
      <c r="E17" s="167"/>
      <c r="F17" s="167"/>
    </row>
    <row r="18" spans="1:6" s="27" customFormat="1" ht="13.8" x14ac:dyDescent="0.25">
      <c r="A18" s="27" t="s">
        <v>813</v>
      </c>
      <c r="B18" s="167"/>
      <c r="C18" s="167"/>
      <c r="D18" s="318"/>
      <c r="E18" s="167"/>
      <c r="F18" s="167"/>
    </row>
    <row r="19" spans="1:6" s="27" customFormat="1" ht="13.8" x14ac:dyDescent="0.25">
      <c r="A19" s="27" t="s">
        <v>814</v>
      </c>
      <c r="B19" s="167"/>
      <c r="C19" s="167"/>
      <c r="D19" s="318"/>
      <c r="E19" s="167"/>
      <c r="F19" s="167"/>
    </row>
    <row r="20" spans="1:6" s="27" customFormat="1" ht="12.75" customHeight="1" x14ac:dyDescent="0.25">
      <c r="B20" s="167"/>
      <c r="C20" s="167"/>
      <c r="D20" s="318"/>
      <c r="E20" s="167"/>
      <c r="F20" s="167"/>
    </row>
    <row r="21" spans="1:6" s="33" customFormat="1" ht="13.8" x14ac:dyDescent="0.25">
      <c r="A21" s="33" t="s">
        <v>970</v>
      </c>
      <c r="B21" s="318">
        <v>2830</v>
      </c>
      <c r="C21" s="318">
        <v>187334</v>
      </c>
      <c r="D21" s="57">
        <f>C21*1000/B21</f>
        <v>66195.75971731449</v>
      </c>
      <c r="E21" s="318">
        <v>163980</v>
      </c>
      <c r="F21" s="318">
        <v>48903</v>
      </c>
    </row>
    <row r="22" spans="1:6" s="27" customFormat="1" ht="12.75" customHeight="1" x14ac:dyDescent="0.25">
      <c r="B22" s="167"/>
      <c r="C22" s="167"/>
      <c r="D22" s="318"/>
      <c r="E22" s="167"/>
      <c r="F22" s="167"/>
    </row>
    <row r="23" spans="1:6" s="27" customFormat="1" ht="13.8" hidden="1" x14ac:dyDescent="0.25">
      <c r="A23" s="27" t="s">
        <v>971</v>
      </c>
      <c r="B23" s="167"/>
      <c r="C23" s="167"/>
      <c r="D23" s="167"/>
      <c r="E23" s="167"/>
      <c r="F23" s="167"/>
    </row>
    <row r="24" spans="1:6" s="27" customFormat="1" ht="13.8" hidden="1" x14ac:dyDescent="0.25">
      <c r="A24" s="27" t="s">
        <v>972</v>
      </c>
      <c r="B24" s="167"/>
      <c r="C24" s="167"/>
      <c r="D24" s="167"/>
      <c r="E24" s="167"/>
      <c r="F24" s="167"/>
    </row>
    <row r="25" spans="1:6" s="27" customFormat="1" ht="12" customHeight="1" x14ac:dyDescent="0.25">
      <c r="B25" s="167"/>
      <c r="C25" s="167"/>
      <c r="D25" s="318"/>
      <c r="E25" s="167"/>
      <c r="F25" s="167"/>
    </row>
    <row r="26" spans="1:6" s="33" customFormat="1" ht="13.8" x14ac:dyDescent="0.25">
      <c r="A26" s="33" t="s">
        <v>549</v>
      </c>
      <c r="B26" s="318">
        <v>330</v>
      </c>
      <c r="C26" s="318">
        <v>24726</v>
      </c>
      <c r="D26" s="57">
        <f>C26*1000/B26</f>
        <v>74927.272727272721</v>
      </c>
      <c r="E26" s="318">
        <v>21934</v>
      </c>
      <c r="F26" s="318">
        <v>7035</v>
      </c>
    </row>
    <row r="27" spans="1:6" s="27" customFormat="1" ht="12.75" customHeight="1" x14ac:dyDescent="0.25">
      <c r="B27" s="167"/>
      <c r="C27" s="167"/>
      <c r="D27" s="318"/>
      <c r="E27" s="167"/>
      <c r="F27" s="167"/>
    </row>
    <row r="28" spans="1:6" s="27" customFormat="1" ht="13.8" x14ac:dyDescent="0.25">
      <c r="A28" s="27" t="s">
        <v>1339</v>
      </c>
      <c r="B28" s="167"/>
      <c r="C28" s="167"/>
      <c r="D28" s="318"/>
      <c r="E28" s="167"/>
      <c r="F28" s="167"/>
    </row>
    <row r="29" spans="1:6" s="27" customFormat="1" ht="13.8" x14ac:dyDescent="0.25">
      <c r="A29" s="27" t="s">
        <v>1355</v>
      </c>
      <c r="B29" s="167"/>
      <c r="C29" s="167"/>
      <c r="D29" s="318"/>
      <c r="E29" s="167"/>
      <c r="F29" s="167"/>
    </row>
    <row r="30" spans="1:6" s="27" customFormat="1" ht="13.8" x14ac:dyDescent="0.25">
      <c r="A30" s="27" t="s">
        <v>557</v>
      </c>
      <c r="B30" s="167"/>
      <c r="C30" s="167"/>
      <c r="D30" s="318"/>
      <c r="E30" s="167"/>
      <c r="F30" s="167"/>
    </row>
    <row r="31" spans="1:6" s="27" customFormat="1" ht="13.8" x14ac:dyDescent="0.25">
      <c r="A31" s="27" t="s">
        <v>558</v>
      </c>
      <c r="B31" s="167"/>
      <c r="C31" s="167"/>
      <c r="D31" s="318"/>
      <c r="E31" s="167"/>
      <c r="F31" s="167"/>
    </row>
    <row r="32" spans="1:6" s="27" customFormat="1" ht="12.75" customHeight="1" x14ac:dyDescent="0.25">
      <c r="B32" s="167"/>
      <c r="C32" s="167"/>
      <c r="D32" s="318"/>
      <c r="E32" s="167"/>
      <c r="F32" s="167"/>
    </row>
    <row r="33" spans="1:6" s="33" customFormat="1" ht="13.8" x14ac:dyDescent="0.25">
      <c r="A33" s="33" t="s">
        <v>559</v>
      </c>
      <c r="B33" s="318">
        <v>3780</v>
      </c>
      <c r="C33" s="318">
        <v>119351</v>
      </c>
      <c r="D33" s="57">
        <f>C33*1000/B33</f>
        <v>31574.338624338623</v>
      </c>
      <c r="E33" s="318">
        <v>109317</v>
      </c>
      <c r="F33" s="318">
        <v>24600</v>
      </c>
    </row>
    <row r="34" spans="1:6" s="27" customFormat="1" ht="12.75" customHeight="1" x14ac:dyDescent="0.25">
      <c r="B34" s="167"/>
      <c r="C34" s="167"/>
      <c r="D34" s="318"/>
      <c r="E34" s="167"/>
      <c r="F34" s="167"/>
    </row>
    <row r="35" spans="1:6" s="27" customFormat="1" ht="13.8" x14ac:dyDescent="0.25">
      <c r="A35" s="27" t="s">
        <v>1340</v>
      </c>
      <c r="B35" s="167"/>
      <c r="C35" s="167"/>
      <c r="D35" s="318"/>
      <c r="E35" s="167"/>
      <c r="F35" s="167"/>
    </row>
    <row r="36" spans="1:6" s="27" customFormat="1" ht="13.8" x14ac:dyDescent="0.25">
      <c r="A36" s="27" t="s">
        <v>568</v>
      </c>
      <c r="B36" s="167"/>
      <c r="C36" s="167"/>
      <c r="D36" s="318"/>
      <c r="E36" s="167"/>
      <c r="F36" s="167"/>
    </row>
    <row r="37" spans="1:6" s="27" customFormat="1" ht="13.8" x14ac:dyDescent="0.25">
      <c r="A37" s="27" t="s">
        <v>569</v>
      </c>
      <c r="B37" s="167"/>
      <c r="C37" s="167"/>
      <c r="D37" s="318"/>
      <c r="E37" s="167"/>
      <c r="F37" s="167"/>
    </row>
    <row r="38" spans="1:6" s="27" customFormat="1" ht="13.8" x14ac:dyDescent="0.25">
      <c r="A38" s="27" t="s">
        <v>40</v>
      </c>
      <c r="B38" s="167"/>
      <c r="C38" s="167"/>
      <c r="D38" s="318"/>
      <c r="E38" s="167"/>
      <c r="F38" s="167"/>
    </row>
    <row r="39" spans="1:6" s="27" customFormat="1" ht="13.8" x14ac:dyDescent="0.25">
      <c r="A39" s="27" t="s">
        <v>175</v>
      </c>
      <c r="B39" s="167"/>
      <c r="C39" s="167"/>
      <c r="D39" s="318"/>
      <c r="E39" s="167"/>
      <c r="F39" s="167"/>
    </row>
    <row r="40" spans="1:6" s="27" customFormat="1" ht="13.8" x14ac:dyDescent="0.25">
      <c r="A40" s="27" t="s">
        <v>41</v>
      </c>
      <c r="B40" s="167"/>
      <c r="C40" s="167"/>
      <c r="D40" s="318"/>
      <c r="E40" s="167"/>
      <c r="F40" s="167"/>
    </row>
    <row r="41" spans="1:6" s="27" customFormat="1" ht="13.8" x14ac:dyDescent="0.25">
      <c r="A41" s="27" t="s">
        <v>42</v>
      </c>
      <c r="B41" s="167"/>
      <c r="C41" s="167"/>
      <c r="D41" s="318"/>
      <c r="E41" s="167"/>
      <c r="F41" s="167"/>
    </row>
    <row r="42" spans="1:6" s="27" customFormat="1" ht="12.75" customHeight="1" x14ac:dyDescent="0.25">
      <c r="B42" s="167"/>
      <c r="C42" s="167"/>
      <c r="D42" s="318"/>
      <c r="E42" s="167"/>
      <c r="F42" s="167"/>
    </row>
    <row r="43" spans="1:6" s="33" customFormat="1" ht="13.8" x14ac:dyDescent="0.25">
      <c r="A43" s="33" t="s">
        <v>43</v>
      </c>
      <c r="B43" s="318">
        <v>3980</v>
      </c>
      <c r="C43" s="318">
        <v>339096</v>
      </c>
      <c r="D43" s="57">
        <f>C43*1000/B43</f>
        <v>85200</v>
      </c>
      <c r="E43" s="318">
        <v>283173</v>
      </c>
      <c r="F43" s="318">
        <v>62121</v>
      </c>
    </row>
    <row r="44" spans="1:6" s="27" customFormat="1" ht="12.75" customHeight="1" x14ac:dyDescent="0.25">
      <c r="B44" s="167"/>
      <c r="C44" s="167"/>
      <c r="D44" s="318"/>
      <c r="E44" s="167"/>
      <c r="F44" s="167"/>
    </row>
    <row r="45" spans="1:6" s="27" customFormat="1" ht="13.8" x14ac:dyDescent="0.25">
      <c r="A45" s="27" t="s">
        <v>44</v>
      </c>
      <c r="B45" s="167"/>
      <c r="C45" s="167"/>
      <c r="D45" s="318"/>
      <c r="E45" s="167"/>
      <c r="F45" s="167"/>
    </row>
    <row r="46" spans="1:6" s="27" customFormat="1" ht="12.75" customHeight="1" x14ac:dyDescent="0.25">
      <c r="B46" s="167"/>
      <c r="C46" s="167"/>
      <c r="D46" s="318"/>
      <c r="E46" s="167"/>
      <c r="F46" s="167"/>
    </row>
    <row r="47" spans="1:6" s="27" customFormat="1" ht="13.8" x14ac:dyDescent="0.25">
      <c r="A47" s="33" t="s">
        <v>45</v>
      </c>
      <c r="B47" s="57">
        <v>190</v>
      </c>
      <c r="C47" s="57">
        <v>10836</v>
      </c>
      <c r="D47" s="57">
        <f>C47*1000/B47</f>
        <v>57031.57894736842</v>
      </c>
      <c r="E47" s="57">
        <v>9478</v>
      </c>
      <c r="F47" s="57">
        <v>2579</v>
      </c>
    </row>
    <row r="48" spans="1:6" s="27" customFormat="1" ht="13.8" x14ac:dyDescent="0.25">
      <c r="A48" s="33" t="s">
        <v>46</v>
      </c>
      <c r="B48" s="57">
        <v>28430</v>
      </c>
      <c r="C48" s="57">
        <v>929578</v>
      </c>
      <c r="D48" s="57">
        <f>C48*1000/B48</f>
        <v>32697.080548716145</v>
      </c>
      <c r="E48" s="57">
        <v>809599</v>
      </c>
      <c r="F48" s="57">
        <v>92770</v>
      </c>
    </row>
    <row r="49" spans="1:6" s="27" customFormat="1" ht="13.8" x14ac:dyDescent="0.25">
      <c r="A49" s="33" t="s">
        <v>1478</v>
      </c>
      <c r="B49" s="57">
        <v>9310</v>
      </c>
      <c r="C49" s="57">
        <v>193074</v>
      </c>
      <c r="D49" s="57">
        <f>C49*1000/B49</f>
        <v>20738.345864661653</v>
      </c>
      <c r="E49" s="57">
        <v>134486</v>
      </c>
      <c r="F49" s="57">
        <v>11928</v>
      </c>
    </row>
    <row r="50" spans="1:6" s="27" customFormat="1" ht="13.8" x14ac:dyDescent="0.25">
      <c r="A50" s="33" t="s">
        <v>1479</v>
      </c>
      <c r="B50" s="50">
        <v>4490</v>
      </c>
      <c r="C50" s="57">
        <v>94046</v>
      </c>
      <c r="D50" s="57">
        <f>C50*1000/B50</f>
        <v>20945.657015590201</v>
      </c>
      <c r="E50" s="57">
        <v>75736</v>
      </c>
      <c r="F50" s="57">
        <v>16843</v>
      </c>
    </row>
    <row r="51" spans="1:6" s="27" customFormat="1" ht="4.5" customHeight="1" thickBot="1" x14ac:dyDescent="0.3">
      <c r="B51" s="414"/>
      <c r="C51" s="414"/>
      <c r="D51" s="57"/>
      <c r="E51" s="414"/>
      <c r="F51" s="414"/>
    </row>
    <row r="52" spans="1:6" s="33" customFormat="1" ht="14.4" thickBot="1" x14ac:dyDescent="0.3">
      <c r="A52" s="33" t="s">
        <v>14</v>
      </c>
      <c r="B52" s="415">
        <v>119230</v>
      </c>
      <c r="C52" s="415">
        <v>4995967</v>
      </c>
      <c r="D52" s="1363">
        <f>C52*1000/B52</f>
        <v>41901.929044703516</v>
      </c>
      <c r="E52" s="415">
        <v>4448142</v>
      </c>
      <c r="F52" s="415">
        <v>821889</v>
      </c>
    </row>
    <row r="53" spans="1:6" s="33" customFormat="1" ht="14.4" thickTop="1" x14ac:dyDescent="0.25">
      <c r="B53" s="93"/>
      <c r="C53" s="115"/>
      <c r="D53" s="115"/>
      <c r="E53" s="112"/>
      <c r="F53" s="93"/>
    </row>
    <row r="54" spans="1:6" s="27" customFormat="1" ht="14.4" x14ac:dyDescent="0.3">
      <c r="A54" s="27" t="s">
        <v>1610</v>
      </c>
      <c r="B54" s="92"/>
      <c r="C54" s="182"/>
      <c r="D54" s="182"/>
      <c r="E54" s="290"/>
      <c r="F54" s="92"/>
    </row>
    <row r="56" spans="1:6" ht="13.8" x14ac:dyDescent="0.25">
      <c r="A56" s="474" t="s">
        <v>1612</v>
      </c>
    </row>
    <row r="57" spans="1:6" ht="14.4" x14ac:dyDescent="0.3">
      <c r="A57" s="27" t="s">
        <v>1613</v>
      </c>
    </row>
    <row r="58" spans="1:6" ht="13.8" x14ac:dyDescent="0.25">
      <c r="A58" s="27" t="s">
        <v>1614</v>
      </c>
    </row>
    <row r="60" spans="1:6" ht="13.8" x14ac:dyDescent="0.25">
      <c r="A60" s="27" t="s">
        <v>1611</v>
      </c>
    </row>
    <row r="62" spans="1:6" ht="13.8" x14ac:dyDescent="0.25">
      <c r="A62" s="1439" t="s">
        <v>1871</v>
      </c>
      <c r="B62" s="1439"/>
    </row>
  </sheetData>
  <customSheetViews>
    <customSheetView guid="{F67F5823-51D5-4D47-B100-5B47C1E6BCB9}" showPageBreaks="1" fitToPage="1" printArea="1" topLeftCell="A37">
      <selection activeCell="A4" sqref="A4:F4"/>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8" firstPageNumber="33" orientation="portrait" horizontalDpi="4294967293" verticalDpi="300" r:id="rId2"/>
      <headerFooter alignWithMargins="0">
        <oddFooter>&amp;C&amp;P</oddFooter>
      </headerFooter>
    </customSheetView>
  </customSheetViews>
  <mergeCells count="5">
    <mergeCell ref="A1:F1"/>
    <mergeCell ref="A3:F3"/>
    <mergeCell ref="A4:F4"/>
    <mergeCell ref="A5:F5"/>
    <mergeCell ref="A62:B62"/>
  </mergeCells>
  <phoneticPr fontId="0" type="noConversion"/>
  <hyperlinks>
    <hyperlink ref="A62" r:id="rId3"/>
    <hyperlink ref="A62:B62" r:id="rId4" display="Source: Canada Revenue Agency,  T1 Final Statistics, Final Table 3."/>
  </hyperlinks>
  <printOptions horizontalCentered="1"/>
  <pageMargins left="0.74803149606299202" right="0.74803149606299202" top="0.98425196850393704" bottom="0.98425196850393704" header="0.511811023622047" footer="0.511811023622047"/>
  <pageSetup scale="78" firstPageNumber="27" orientation="portrait" useFirstPageNumber="1" r:id="rId5"/>
  <headerFooter alignWithMargins="0"/>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AC73"/>
  <sheetViews>
    <sheetView zoomScaleNormal="100" workbookViewId="0">
      <selection sqref="A1:G1"/>
    </sheetView>
  </sheetViews>
  <sheetFormatPr defaultRowHeight="13.2" x14ac:dyDescent="0.25"/>
  <cols>
    <col min="1" max="1" width="5" customWidth="1"/>
    <col min="2" max="2" width="53.33203125" customWidth="1"/>
    <col min="3" max="7" width="11.88671875" customWidth="1"/>
    <col min="8" max="8" width="9.33203125" customWidth="1"/>
    <col min="9" max="9" width="13.109375" bestFit="1" customWidth="1"/>
    <col min="10" max="10" width="11.109375" customWidth="1"/>
  </cols>
  <sheetData>
    <row r="1" spans="1:29" ht="17.399999999999999" x14ac:dyDescent="0.3">
      <c r="A1" s="1436" t="s">
        <v>1964</v>
      </c>
      <c r="B1" s="1436"/>
      <c r="C1" s="1436"/>
      <c r="D1" s="1436"/>
      <c r="E1" s="1436"/>
      <c r="F1" s="1436"/>
      <c r="G1" s="1436"/>
      <c r="H1" s="551"/>
    </row>
    <row r="2" spans="1:29" ht="17.399999999999999" x14ac:dyDescent="0.3">
      <c r="B2" s="28"/>
      <c r="C2" s="28"/>
      <c r="D2" s="28"/>
      <c r="E2" s="28"/>
    </row>
    <row r="3" spans="1:29" ht="17.399999999999999" x14ac:dyDescent="0.3">
      <c r="A3" s="1437" t="s">
        <v>2471</v>
      </c>
      <c r="B3" s="1437"/>
      <c r="C3" s="1437"/>
      <c r="D3" s="1437"/>
      <c r="E3" s="1437"/>
      <c r="F3" s="1437"/>
      <c r="G3" s="1437"/>
      <c r="H3" s="30"/>
      <c r="I3" s="27"/>
      <c r="J3" s="27"/>
      <c r="K3" s="27"/>
      <c r="L3" s="27"/>
      <c r="M3" s="27"/>
      <c r="N3" s="27"/>
      <c r="O3" s="27"/>
      <c r="P3" s="27"/>
      <c r="Q3" s="27"/>
      <c r="R3" s="27"/>
      <c r="S3" s="27"/>
      <c r="T3" s="27"/>
      <c r="U3" s="27"/>
      <c r="V3" s="27"/>
      <c r="W3" s="27"/>
      <c r="X3" s="27"/>
      <c r="Y3" s="27"/>
      <c r="Z3" s="27"/>
      <c r="AA3" s="27"/>
      <c r="AB3" s="27"/>
      <c r="AC3" s="27"/>
    </row>
    <row r="4" spans="1:29" ht="17.399999999999999" x14ac:dyDescent="0.3">
      <c r="A4" s="1437" t="s">
        <v>2219</v>
      </c>
      <c r="B4" s="1437"/>
      <c r="C4" s="1437"/>
      <c r="D4" s="1437"/>
      <c r="E4" s="1437"/>
      <c r="F4" s="1437"/>
      <c r="G4" s="1437"/>
      <c r="H4" s="30"/>
    </row>
    <row r="5" spans="1:29" ht="17.399999999999999" x14ac:dyDescent="0.3">
      <c r="A5" s="1437" t="s">
        <v>444</v>
      </c>
      <c r="B5" s="1437"/>
      <c r="C5" s="1437"/>
      <c r="D5" s="1437"/>
      <c r="E5" s="1437"/>
      <c r="F5" s="1437"/>
      <c r="G5" s="1437"/>
      <c r="H5" s="30"/>
    </row>
    <row r="8" spans="1:29" s="29" customFormat="1" ht="15.75" customHeight="1" x14ac:dyDescent="0.3">
      <c r="B8" s="29" t="s">
        <v>961</v>
      </c>
      <c r="C8" s="38" t="s">
        <v>1868</v>
      </c>
      <c r="D8" s="38" t="s">
        <v>1953</v>
      </c>
      <c r="E8" s="38" t="s">
        <v>2145</v>
      </c>
      <c r="F8" s="38" t="s">
        <v>2267</v>
      </c>
      <c r="G8" s="38" t="s">
        <v>2472</v>
      </c>
    </row>
    <row r="9" spans="1:29" ht="4.5" customHeight="1" thickBot="1" x14ac:dyDescent="0.3">
      <c r="B9" s="25"/>
      <c r="C9" s="19"/>
      <c r="D9" s="19"/>
      <c r="E9" s="19"/>
      <c r="F9" s="19"/>
      <c r="G9" s="19"/>
    </row>
    <row r="10" spans="1:29" ht="4.5" customHeight="1" x14ac:dyDescent="0.25"/>
    <row r="11" spans="1:29" s="27" customFormat="1" ht="13.8" x14ac:dyDescent="0.25">
      <c r="G11" s="1267"/>
    </row>
    <row r="12" spans="1:29" s="27" customFormat="1" ht="13.8" x14ac:dyDescent="0.25">
      <c r="B12" s="1267" t="s">
        <v>2220</v>
      </c>
      <c r="C12" s="13">
        <v>3997</v>
      </c>
      <c r="D12" s="13">
        <v>4069</v>
      </c>
      <c r="E12" s="13">
        <v>4167</v>
      </c>
      <c r="F12" s="13">
        <v>4267</v>
      </c>
      <c r="G12" s="13">
        <v>4336</v>
      </c>
    </row>
    <row r="13" spans="1:29" s="27" customFormat="1" ht="13.8" x14ac:dyDescent="0.25">
      <c r="B13" s="43" t="s">
        <v>1500</v>
      </c>
      <c r="C13" s="80">
        <v>1992</v>
      </c>
      <c r="D13" s="80">
        <v>2021</v>
      </c>
      <c r="E13" s="80">
        <v>2077</v>
      </c>
      <c r="F13" s="80">
        <v>2143</v>
      </c>
      <c r="G13" s="80">
        <v>2158</v>
      </c>
    </row>
    <row r="14" spans="1:29" s="27" customFormat="1" ht="13.8" x14ac:dyDescent="0.25">
      <c r="B14" s="43" t="s">
        <v>1501</v>
      </c>
      <c r="C14" s="80">
        <v>2005</v>
      </c>
      <c r="D14" s="80">
        <v>2047</v>
      </c>
      <c r="E14" s="80">
        <v>2089</v>
      </c>
      <c r="F14" s="80">
        <v>2125</v>
      </c>
      <c r="G14" s="80">
        <v>2178</v>
      </c>
    </row>
    <row r="15" spans="1:29" s="27" customFormat="1" ht="12.75" customHeight="1" x14ac:dyDescent="0.25">
      <c r="B15" s="43"/>
      <c r="C15" s="74"/>
      <c r="D15" s="74"/>
      <c r="E15" s="74"/>
      <c r="F15" s="74"/>
      <c r="G15" s="74"/>
    </row>
    <row r="16" spans="1:29" s="27" customFormat="1" ht="13.8" x14ac:dyDescent="0.25">
      <c r="C16" s="74"/>
      <c r="D16" s="74"/>
      <c r="E16" s="74"/>
      <c r="F16" s="74"/>
      <c r="G16" s="74"/>
    </row>
    <row r="17" spans="2:7" s="27" customFormat="1" ht="13.8" x14ac:dyDescent="0.25">
      <c r="B17" s="1267" t="s">
        <v>2221</v>
      </c>
      <c r="C17" s="13">
        <v>1792</v>
      </c>
      <c r="D17" s="13">
        <v>1783</v>
      </c>
      <c r="E17" s="13">
        <v>1802</v>
      </c>
      <c r="F17" s="13">
        <v>1835</v>
      </c>
      <c r="G17" s="13">
        <v>1889</v>
      </c>
    </row>
    <row r="18" spans="2:7" s="27" customFormat="1" ht="12.75" customHeight="1" x14ac:dyDescent="0.25">
      <c r="C18" s="74"/>
      <c r="D18" s="74"/>
      <c r="E18" s="74"/>
      <c r="F18" s="74"/>
      <c r="G18" s="74"/>
    </row>
    <row r="19" spans="2:7" s="27" customFormat="1" ht="13.8" x14ac:dyDescent="0.25">
      <c r="B19" s="27" t="s">
        <v>1502</v>
      </c>
      <c r="G19" s="1267"/>
    </row>
    <row r="20" spans="2:7" s="27" customFormat="1" ht="13.8" x14ac:dyDescent="0.25">
      <c r="B20" s="1267" t="s">
        <v>2222</v>
      </c>
      <c r="C20" s="13">
        <v>74</v>
      </c>
      <c r="D20" s="13">
        <v>75</v>
      </c>
      <c r="E20" s="13">
        <v>81</v>
      </c>
      <c r="F20" s="13">
        <v>80</v>
      </c>
      <c r="G20" s="13">
        <v>85</v>
      </c>
    </row>
    <row r="21" spans="2:7" s="27" customFormat="1" ht="12.75" customHeight="1" x14ac:dyDescent="0.25">
      <c r="B21" s="43"/>
      <c r="C21" s="141"/>
      <c r="D21" s="141"/>
      <c r="E21" s="141"/>
      <c r="F21" s="141"/>
      <c r="G21" s="141"/>
    </row>
    <row r="22" spans="2:7" s="27" customFormat="1" ht="12.75" customHeight="1" x14ac:dyDescent="0.25">
      <c r="B22" s="33" t="s">
        <v>1507</v>
      </c>
      <c r="C22" s="57">
        <v>5862</v>
      </c>
      <c r="D22" s="57">
        <v>5924</v>
      </c>
      <c r="E22" s="57">
        <v>6046</v>
      </c>
      <c r="F22" s="57">
        <v>6178</v>
      </c>
      <c r="G22" s="57">
        <v>6306</v>
      </c>
    </row>
    <row r="23" spans="2:7" s="27" customFormat="1" ht="12.75" customHeight="1" x14ac:dyDescent="0.25">
      <c r="B23" s="43"/>
      <c r="C23" s="141"/>
      <c r="D23" s="141"/>
      <c r="E23" s="141"/>
      <c r="F23" s="141"/>
      <c r="G23" s="141"/>
    </row>
    <row r="24" spans="2:7" s="27" customFormat="1" ht="13.8" x14ac:dyDescent="0.25">
      <c r="B24" s="1267" t="s">
        <v>2223</v>
      </c>
      <c r="C24" s="13">
        <v>718</v>
      </c>
      <c r="D24" s="13">
        <v>662</v>
      </c>
      <c r="E24" s="13">
        <v>748</v>
      </c>
      <c r="F24" s="13">
        <v>918</v>
      </c>
      <c r="G24" s="13">
        <v>934</v>
      </c>
    </row>
    <row r="25" spans="2:7" s="27" customFormat="1" ht="13.8" x14ac:dyDescent="0.25">
      <c r="B25" s="43" t="s">
        <v>1195</v>
      </c>
      <c r="C25" s="80">
        <v>309</v>
      </c>
      <c r="D25" s="80">
        <v>333</v>
      </c>
      <c r="E25" s="80">
        <v>356</v>
      </c>
      <c r="F25" s="80">
        <v>439</v>
      </c>
      <c r="G25" s="80">
        <v>469</v>
      </c>
    </row>
    <row r="26" spans="2:7" s="27" customFormat="1" ht="13.8" x14ac:dyDescent="0.25">
      <c r="B26" s="43" t="s">
        <v>1188</v>
      </c>
      <c r="C26" s="80">
        <v>138</v>
      </c>
      <c r="D26" s="80">
        <v>108</v>
      </c>
      <c r="E26" s="80">
        <v>164</v>
      </c>
      <c r="F26" s="80">
        <v>205</v>
      </c>
      <c r="G26" s="80">
        <v>196</v>
      </c>
    </row>
    <row r="27" spans="2:7" s="27" customFormat="1" ht="13.8" x14ac:dyDescent="0.25">
      <c r="B27" s="43" t="s">
        <v>1194</v>
      </c>
      <c r="C27" s="80">
        <v>224</v>
      </c>
      <c r="D27" s="80">
        <v>180</v>
      </c>
      <c r="E27" s="80">
        <v>186</v>
      </c>
      <c r="F27" s="80">
        <v>232</v>
      </c>
      <c r="G27" s="80">
        <v>224</v>
      </c>
    </row>
    <row r="28" spans="2:7" s="27" customFormat="1" ht="13.8" x14ac:dyDescent="0.25">
      <c r="B28" s="43" t="s">
        <v>1503</v>
      </c>
      <c r="C28" s="80">
        <v>47</v>
      </c>
      <c r="D28" s="80">
        <v>43</v>
      </c>
      <c r="E28" s="80">
        <v>45</v>
      </c>
      <c r="F28" s="80">
        <v>47</v>
      </c>
      <c r="G28" s="80">
        <v>49</v>
      </c>
    </row>
    <row r="29" spans="2:7" s="27" customFormat="1" ht="13.8" x14ac:dyDescent="0.25">
      <c r="B29" s="43"/>
      <c r="C29" s="80"/>
      <c r="D29" s="80"/>
      <c r="E29" s="80"/>
      <c r="F29" s="80"/>
      <c r="G29" s="80"/>
    </row>
    <row r="30" spans="2:7" s="27" customFormat="1" ht="13.8" x14ac:dyDescent="0.25">
      <c r="B30" s="1267" t="s">
        <v>2224</v>
      </c>
      <c r="C30" s="13">
        <v>213</v>
      </c>
      <c r="D30" s="13">
        <v>204</v>
      </c>
      <c r="E30" s="13">
        <v>221</v>
      </c>
      <c r="F30" s="13">
        <v>234</v>
      </c>
      <c r="G30" s="13">
        <v>240</v>
      </c>
    </row>
    <row r="31" spans="2:7" s="27" customFormat="1" ht="13.8" x14ac:dyDescent="0.25">
      <c r="B31" s="43"/>
      <c r="C31" s="80"/>
      <c r="D31" s="80"/>
      <c r="E31" s="80"/>
      <c r="F31" s="80"/>
      <c r="G31" s="80"/>
    </row>
    <row r="32" spans="2:7" s="27" customFormat="1" ht="13.8" x14ac:dyDescent="0.25">
      <c r="B32" s="27" t="s">
        <v>1502</v>
      </c>
      <c r="G32" s="1267"/>
    </row>
    <row r="33" spans="2:7" s="27" customFormat="1" ht="13.8" x14ac:dyDescent="0.25">
      <c r="B33" s="1267" t="s">
        <v>2225</v>
      </c>
      <c r="C33" s="13">
        <v>9</v>
      </c>
      <c r="D33" s="13">
        <v>7</v>
      </c>
      <c r="E33" s="13">
        <v>6</v>
      </c>
      <c r="F33" s="13">
        <v>6</v>
      </c>
      <c r="G33" s="13">
        <v>7</v>
      </c>
    </row>
    <row r="34" spans="2:7" s="27" customFormat="1" ht="13.8" x14ac:dyDescent="0.25">
      <c r="C34" s="13"/>
      <c r="D34" s="13"/>
      <c r="E34" s="13"/>
      <c r="F34" s="13"/>
      <c r="G34" s="13"/>
    </row>
    <row r="35" spans="2:7" s="27" customFormat="1" ht="13.8" x14ac:dyDescent="0.25">
      <c r="B35" s="33" t="s">
        <v>1512</v>
      </c>
      <c r="C35" s="57">
        <v>940</v>
      </c>
      <c r="D35" s="57">
        <v>874</v>
      </c>
      <c r="E35" s="57">
        <v>977</v>
      </c>
      <c r="F35" s="57">
        <v>1161</v>
      </c>
      <c r="G35" s="57">
        <v>1183</v>
      </c>
    </row>
    <row r="36" spans="2:7" s="27" customFormat="1" ht="4.5" customHeight="1" x14ac:dyDescent="0.25">
      <c r="C36" s="78"/>
      <c r="D36" s="78"/>
      <c r="E36" s="78"/>
      <c r="F36" s="78"/>
      <c r="G36" s="78"/>
    </row>
    <row r="37" spans="2:7" s="27" customFormat="1" ht="4.5" customHeight="1" x14ac:dyDescent="0.25">
      <c r="C37" s="130"/>
      <c r="D37" s="130"/>
      <c r="E37" s="130"/>
      <c r="F37" s="130"/>
      <c r="G37" s="130"/>
    </row>
    <row r="38" spans="2:7" s="33" customFormat="1" ht="13.8" x14ac:dyDescent="0.25">
      <c r="B38" s="33" t="s">
        <v>1511</v>
      </c>
      <c r="C38" s="57">
        <v>6803</v>
      </c>
      <c r="D38" s="57">
        <v>6797</v>
      </c>
      <c r="E38" s="57">
        <v>7024</v>
      </c>
      <c r="F38" s="57">
        <v>7344</v>
      </c>
      <c r="G38" s="57">
        <v>7495</v>
      </c>
    </row>
    <row r="39" spans="2:7" s="27" customFormat="1" ht="12.75" customHeight="1" x14ac:dyDescent="0.25">
      <c r="C39" s="13"/>
      <c r="D39" s="13"/>
      <c r="E39" s="13"/>
      <c r="F39" s="13"/>
      <c r="G39" s="13"/>
    </row>
    <row r="40" spans="2:7" s="27" customFormat="1" ht="13.8" x14ac:dyDescent="0.25">
      <c r="B40" s="1267" t="s">
        <v>1568</v>
      </c>
      <c r="C40" s="13">
        <v>31</v>
      </c>
      <c r="D40" s="13">
        <v>19</v>
      </c>
      <c r="E40" s="13">
        <v>-21</v>
      </c>
      <c r="F40" s="13">
        <v>60</v>
      </c>
      <c r="G40" s="13">
        <v>22</v>
      </c>
    </row>
    <row r="41" spans="2:7" s="27" customFormat="1" ht="13.8" x14ac:dyDescent="0.25">
      <c r="B41" s="1267" t="s">
        <v>2230</v>
      </c>
      <c r="C41" s="13">
        <v>32</v>
      </c>
      <c r="D41" s="13">
        <v>20</v>
      </c>
      <c r="E41" s="13">
        <v>-21</v>
      </c>
      <c r="F41" s="13">
        <v>58</v>
      </c>
      <c r="G41" s="13">
        <v>22</v>
      </c>
    </row>
    <row r="42" spans="2:7" s="27" customFormat="1" ht="13.8" x14ac:dyDescent="0.25">
      <c r="B42" s="43" t="s">
        <v>605</v>
      </c>
      <c r="C42" s="80">
        <v>46</v>
      </c>
      <c r="D42" s="80">
        <v>27</v>
      </c>
      <c r="E42" s="80">
        <v>-24</v>
      </c>
      <c r="F42" s="80">
        <v>65</v>
      </c>
      <c r="G42" s="80">
        <v>20</v>
      </c>
    </row>
    <row r="43" spans="2:7" s="27" customFormat="1" ht="13.8" x14ac:dyDescent="0.25">
      <c r="B43" s="43" t="s">
        <v>606</v>
      </c>
      <c r="C43" s="219">
        <v>-14</v>
      </c>
      <c r="D43" s="219">
        <v>-7</v>
      </c>
      <c r="E43" s="219">
        <v>3</v>
      </c>
      <c r="F43" s="219">
        <v>-6</v>
      </c>
      <c r="G43" s="219">
        <v>2</v>
      </c>
    </row>
    <row r="44" spans="2:7" s="27" customFormat="1" ht="4.5" customHeight="1" x14ac:dyDescent="0.25">
      <c r="G44" s="1267"/>
    </row>
    <row r="45" spans="2:7" s="27" customFormat="1" ht="4.5" customHeight="1" x14ac:dyDescent="0.25">
      <c r="C45" s="92"/>
      <c r="D45" s="92"/>
      <c r="E45" s="92"/>
      <c r="F45" s="92"/>
      <c r="G45" s="92"/>
    </row>
    <row r="46" spans="2:7" s="33" customFormat="1" ht="13.8" x14ac:dyDescent="0.25">
      <c r="B46" s="33" t="s">
        <v>26</v>
      </c>
      <c r="C46" s="57">
        <f>C38+C40</f>
        <v>6834</v>
      </c>
      <c r="D46" s="57">
        <f>D38+D40</f>
        <v>6816</v>
      </c>
      <c r="E46" s="57">
        <f>E38+E40</f>
        <v>7003</v>
      </c>
      <c r="F46" s="57">
        <f>F38+F40</f>
        <v>7404</v>
      </c>
      <c r="G46" s="57">
        <f>G38+G40</f>
        <v>7517</v>
      </c>
    </row>
    <row r="47" spans="2:7" s="33" customFormat="1" ht="12.75" customHeight="1" x14ac:dyDescent="0.25">
      <c r="C47" s="57"/>
      <c r="D47" s="57"/>
      <c r="E47" s="57"/>
      <c r="F47" s="57"/>
      <c r="G47" s="57"/>
    </row>
    <row r="48" spans="2:7" s="27" customFormat="1" ht="13.8" x14ac:dyDescent="0.25">
      <c r="B48" s="27" t="s">
        <v>951</v>
      </c>
      <c r="C48" s="13">
        <v>2665</v>
      </c>
      <c r="D48" s="13">
        <v>2874</v>
      </c>
      <c r="E48" s="13">
        <v>2888</v>
      </c>
      <c r="F48" s="13">
        <v>2931</v>
      </c>
      <c r="G48" s="13">
        <v>3065</v>
      </c>
    </row>
    <row r="49" spans="2:7" s="82" customFormat="1" x14ac:dyDescent="0.25">
      <c r="B49" s="175" t="s">
        <v>2226</v>
      </c>
      <c r="C49" s="350">
        <v>1163</v>
      </c>
      <c r="D49" s="350">
        <v>1355</v>
      </c>
      <c r="E49" s="350">
        <v>1374</v>
      </c>
      <c r="F49" s="350">
        <v>1360</v>
      </c>
      <c r="G49" s="350">
        <v>1372</v>
      </c>
    </row>
    <row r="50" spans="2:7" s="43" customFormat="1" ht="11.4" x14ac:dyDescent="0.2">
      <c r="B50" s="43" t="s">
        <v>781</v>
      </c>
      <c r="C50" s="80">
        <v>743</v>
      </c>
      <c r="D50" s="80">
        <v>844</v>
      </c>
      <c r="E50" s="80">
        <v>872</v>
      </c>
      <c r="F50" s="80">
        <v>864</v>
      </c>
      <c r="G50" s="80">
        <v>870</v>
      </c>
    </row>
    <row r="51" spans="2:7" s="43" customFormat="1" ht="11.4" x14ac:dyDescent="0.2">
      <c r="B51" s="43" t="s">
        <v>782</v>
      </c>
      <c r="C51" s="80">
        <v>421</v>
      </c>
      <c r="D51" s="80">
        <v>515</v>
      </c>
      <c r="E51" s="80">
        <v>503</v>
      </c>
      <c r="F51" s="80">
        <v>496</v>
      </c>
      <c r="G51" s="80">
        <v>503</v>
      </c>
    </row>
    <row r="52" spans="2:7" s="82" customFormat="1" x14ac:dyDescent="0.25">
      <c r="B52" s="82" t="s">
        <v>952</v>
      </c>
      <c r="C52" s="350">
        <v>1497</v>
      </c>
      <c r="D52" s="350">
        <v>1513</v>
      </c>
      <c r="E52" s="350">
        <v>1508</v>
      </c>
      <c r="F52" s="350">
        <v>1565</v>
      </c>
      <c r="G52" s="350">
        <v>1688</v>
      </c>
    </row>
    <row r="53" spans="2:7" s="43" customFormat="1" ht="11.4" x14ac:dyDescent="0.2">
      <c r="B53" s="43" t="s">
        <v>783</v>
      </c>
      <c r="C53" s="80">
        <v>779</v>
      </c>
      <c r="D53" s="80">
        <v>754</v>
      </c>
      <c r="E53" s="80">
        <v>770</v>
      </c>
      <c r="F53" s="80">
        <v>812</v>
      </c>
      <c r="G53" s="80">
        <v>873</v>
      </c>
    </row>
    <row r="54" spans="2:7" s="43" customFormat="1" ht="11.4" x14ac:dyDescent="0.2">
      <c r="B54" s="43" t="s">
        <v>528</v>
      </c>
      <c r="C54" s="80">
        <v>717</v>
      </c>
      <c r="D54" s="80">
        <v>761</v>
      </c>
      <c r="E54" s="80">
        <v>737</v>
      </c>
      <c r="F54" s="80">
        <v>751</v>
      </c>
      <c r="G54" s="80">
        <v>814</v>
      </c>
    </row>
    <row r="55" spans="2:7" s="27" customFormat="1" ht="12.75" customHeight="1" x14ac:dyDescent="0.25">
      <c r="B55" s="43"/>
      <c r="C55" s="13"/>
      <c r="D55" s="13"/>
      <c r="E55" s="13"/>
      <c r="F55" s="13"/>
      <c r="G55" s="13"/>
    </row>
    <row r="56" spans="2:7" s="27" customFormat="1" ht="13.8" x14ac:dyDescent="0.25">
      <c r="B56" s="27" t="s">
        <v>953</v>
      </c>
      <c r="C56" s="13">
        <v>3749</v>
      </c>
      <c r="D56" s="13">
        <v>3837</v>
      </c>
      <c r="E56" s="13">
        <v>3922</v>
      </c>
      <c r="F56" s="13">
        <v>4098</v>
      </c>
      <c r="G56" s="13">
        <v>4189</v>
      </c>
    </row>
    <row r="57" spans="2:7" s="82" customFormat="1" x14ac:dyDescent="0.25">
      <c r="B57" s="175" t="s">
        <v>2227</v>
      </c>
      <c r="C57" s="350">
        <v>1299</v>
      </c>
      <c r="D57" s="350">
        <v>1296</v>
      </c>
      <c r="E57" s="350">
        <v>1298</v>
      </c>
      <c r="F57" s="350">
        <v>1323</v>
      </c>
      <c r="G57" s="350">
        <v>1403</v>
      </c>
    </row>
    <row r="58" spans="2:7" s="43" customFormat="1" ht="11.4" x14ac:dyDescent="0.2">
      <c r="B58" s="43" t="s">
        <v>1189</v>
      </c>
      <c r="C58" s="80">
        <v>1132</v>
      </c>
      <c r="D58" s="80">
        <v>1113</v>
      </c>
      <c r="E58" s="80">
        <v>1112</v>
      </c>
      <c r="F58" s="80">
        <v>1145</v>
      </c>
      <c r="G58" s="80">
        <v>1226</v>
      </c>
    </row>
    <row r="59" spans="2:7" s="43" customFormat="1" ht="11.4" x14ac:dyDescent="0.2">
      <c r="B59" s="43" t="s">
        <v>1390</v>
      </c>
      <c r="C59" s="80">
        <v>167</v>
      </c>
      <c r="D59" s="80">
        <v>183</v>
      </c>
      <c r="E59" s="80">
        <v>186</v>
      </c>
      <c r="F59" s="80">
        <v>179</v>
      </c>
      <c r="G59" s="80">
        <v>178</v>
      </c>
    </row>
    <row r="60" spans="2:7" s="82" customFormat="1" x14ac:dyDescent="0.25">
      <c r="B60" s="175" t="s">
        <v>2228</v>
      </c>
      <c r="C60" s="350">
        <v>2449</v>
      </c>
      <c r="D60" s="350">
        <v>2538</v>
      </c>
      <c r="E60" s="350">
        <v>2622</v>
      </c>
      <c r="F60" s="350">
        <v>2775</v>
      </c>
      <c r="G60" s="350">
        <v>2782</v>
      </c>
    </row>
    <row r="61" spans="2:7" s="43" customFormat="1" ht="11.4" x14ac:dyDescent="0.2">
      <c r="B61" s="43" t="s">
        <v>467</v>
      </c>
      <c r="C61" s="80">
        <v>1167</v>
      </c>
      <c r="D61" s="80">
        <v>1213</v>
      </c>
      <c r="E61" s="80">
        <v>1184</v>
      </c>
      <c r="F61" s="80">
        <v>1246</v>
      </c>
      <c r="G61" s="80">
        <v>1214</v>
      </c>
    </row>
    <row r="62" spans="2:7" s="43" customFormat="1" ht="11.4" x14ac:dyDescent="0.2">
      <c r="B62" s="43" t="s">
        <v>468</v>
      </c>
      <c r="C62" s="80">
        <v>1284</v>
      </c>
      <c r="D62" s="80">
        <v>1326</v>
      </c>
      <c r="E62" s="80">
        <v>1439</v>
      </c>
      <c r="F62" s="80">
        <v>1530</v>
      </c>
      <c r="G62" s="80">
        <v>1570</v>
      </c>
    </row>
    <row r="63" spans="2:7" s="27" customFormat="1" ht="12.75" customHeight="1" x14ac:dyDescent="0.25">
      <c r="B63" s="43"/>
      <c r="C63" s="13"/>
      <c r="D63" s="13"/>
      <c r="E63" s="13"/>
      <c r="F63" s="13"/>
      <c r="G63" s="13"/>
    </row>
    <row r="64" spans="2:7" s="27" customFormat="1" ht="13.8" x14ac:dyDescent="0.25">
      <c r="B64" s="27" t="s">
        <v>1036</v>
      </c>
      <c r="C64" s="13">
        <v>0</v>
      </c>
      <c r="D64" s="13">
        <v>-4</v>
      </c>
      <c r="E64" s="13">
        <v>-4</v>
      </c>
      <c r="F64" s="13">
        <v>-5</v>
      </c>
      <c r="G64" s="13">
        <v>-6</v>
      </c>
    </row>
    <row r="65" spans="1:10" s="27" customFormat="1" ht="4.5" customHeight="1" x14ac:dyDescent="0.25">
      <c r="C65" s="61"/>
      <c r="D65" s="61"/>
      <c r="E65" s="61"/>
      <c r="F65" s="61"/>
      <c r="G65" s="61"/>
    </row>
    <row r="66" spans="1:10" s="27" customFormat="1" ht="14.4" thickBot="1" x14ac:dyDescent="0.3">
      <c r="B66" s="33" t="s">
        <v>591</v>
      </c>
      <c r="C66" s="180">
        <v>5690</v>
      </c>
      <c r="D66" s="180">
        <v>5770</v>
      </c>
      <c r="E66" s="180">
        <v>5894</v>
      </c>
      <c r="F66" s="180">
        <v>6154</v>
      </c>
      <c r="G66" s="180">
        <v>6314</v>
      </c>
    </row>
    <row r="67" spans="1:10" s="43" customFormat="1" ht="12" thickTop="1" x14ac:dyDescent="0.2">
      <c r="B67" s="43" t="s">
        <v>999</v>
      </c>
      <c r="C67" s="248">
        <v>0.1</v>
      </c>
      <c r="D67" s="248">
        <v>1.4</v>
      </c>
      <c r="E67" s="248">
        <v>2.1</v>
      </c>
      <c r="F67" s="248">
        <v>4.4000000000000004</v>
      </c>
      <c r="G67" s="248">
        <v>2.6</v>
      </c>
    </row>
    <row r="68" spans="1:10" s="43" customFormat="1" ht="12.75" customHeight="1" x14ac:dyDescent="0.2">
      <c r="C68" s="351"/>
      <c r="D68" s="351"/>
      <c r="E68" s="351"/>
      <c r="F68" s="351"/>
      <c r="G68" s="351"/>
      <c r="H68" s="351"/>
    </row>
    <row r="69" spans="1:10" ht="13.8" x14ac:dyDescent="0.25">
      <c r="A69" s="139" t="s">
        <v>1344</v>
      </c>
      <c r="C69" s="155"/>
      <c r="D69" s="155"/>
      <c r="E69" s="155"/>
      <c r="F69" s="155"/>
      <c r="G69" s="155"/>
      <c r="H69" s="155"/>
      <c r="I69" s="43"/>
    </row>
    <row r="70" spans="1:10" ht="12.75" customHeight="1" x14ac:dyDescent="0.25">
      <c r="A70" s="27" t="s">
        <v>592</v>
      </c>
      <c r="C70" s="27"/>
      <c r="D70" s="27"/>
      <c r="E70" s="27"/>
      <c r="G70" s="48"/>
      <c r="H70" s="48"/>
      <c r="I70" s="43"/>
      <c r="J70" s="43"/>
    </row>
    <row r="71" spans="1:10" x14ac:dyDescent="0.25">
      <c r="I71" s="43"/>
    </row>
    <row r="72" spans="1:10" ht="27" customHeight="1" x14ac:dyDescent="0.25">
      <c r="A72" s="1457" t="s">
        <v>2229</v>
      </c>
      <c r="B72" s="1457"/>
      <c r="C72" s="1457"/>
      <c r="D72" s="1457"/>
      <c r="E72" s="1457"/>
      <c r="F72" s="1457"/>
      <c r="G72" s="1457"/>
      <c r="H72" s="674"/>
      <c r="I72" s="583"/>
    </row>
    <row r="73" spans="1:10" x14ac:dyDescent="0.25">
      <c r="I73" s="583"/>
    </row>
  </sheetData>
  <customSheetViews>
    <customSheetView guid="{F67F5823-51D5-4D47-B100-5B47C1E6BCB9}" showPageBreaks="1" fitToPage="1" printArea="1">
      <selection activeCell="F46" sqref="F46"/>
      <pageMargins left="0.75" right="0.75" top="1" bottom="1" header="0.5" footer="0.5"/>
      <printOptions horizontalCentered="1"/>
      <pageSetup scale="60" firstPageNumber="33" orientation="portrait" verticalDpi="300" r:id="rId1"/>
      <headerFooter alignWithMargins="0">
        <oddFooter>&amp;C&amp;P</oddFooter>
      </headerFooter>
    </customSheetView>
    <customSheetView guid="{9014CDA8-C3FC-41E6-A045-DAEFC55B82B1}" showPageBreaks="1" fitToPage="1" printArea="1">
      <selection activeCell="A7" sqref="A7"/>
      <pageMargins left="0.75" right="0.75" top="1" bottom="1" header="0.5" footer="0.5"/>
      <printOptions horizontalCentered="1"/>
      <pageSetup scale="62" firstPageNumber="33" orientation="portrait" verticalDpi="300" r:id="rId2"/>
      <headerFooter alignWithMargins="0">
        <oddFooter>&amp;C&amp;P</oddFooter>
      </headerFooter>
    </customSheetView>
  </customSheetViews>
  <mergeCells count="5">
    <mergeCell ref="A72:G72"/>
    <mergeCell ref="A1:G1"/>
    <mergeCell ref="A3:G3"/>
    <mergeCell ref="A4:G4"/>
    <mergeCell ref="A5:G5"/>
  </mergeCells>
  <phoneticPr fontId="0" type="noConversion"/>
  <hyperlinks>
    <hyperlink ref="A72:G72" r:id="rId3" display="Source: Statistics Canada. Table 36-10-0222-01 Gross domestic product, expenditure-based, provincial and territorial, annual (x 1,000,000)"/>
  </hyperlinks>
  <printOptions horizontalCentered="1"/>
  <pageMargins left="0.74803149606299202" right="0.74803149606299202" top="0.98425196850393704" bottom="0.98425196850393704" header="0.511811023622047" footer="0.511811023622047"/>
  <pageSetup scale="74" firstPageNumber="27" orientation="portrait" useFirstPageNumber="1" r:id="rId4"/>
  <headerFooter alignWithMargins="0"/>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R67"/>
  <sheetViews>
    <sheetView zoomScaleNormal="100" workbookViewId="0">
      <selection sqref="A1:H1"/>
    </sheetView>
  </sheetViews>
  <sheetFormatPr defaultRowHeight="13.2" x14ac:dyDescent="0.25"/>
  <cols>
    <col min="1" max="1" width="5" customWidth="1"/>
    <col min="2" max="2" width="53.33203125" customWidth="1"/>
    <col min="3" max="6" width="11.88671875" customWidth="1"/>
    <col min="7" max="7" width="10.5546875" customWidth="1"/>
    <col min="12" max="12" width="8.5546875" customWidth="1"/>
  </cols>
  <sheetData>
    <row r="1" spans="1:44" ht="17.399999999999999" x14ac:dyDescent="0.3">
      <c r="A1" s="1436" t="s">
        <v>1965</v>
      </c>
      <c r="B1" s="1436"/>
      <c r="C1" s="1436"/>
      <c r="D1" s="1436"/>
      <c r="E1" s="1436"/>
      <c r="F1" s="1436"/>
      <c r="G1" s="1436"/>
      <c r="H1" s="1436"/>
    </row>
    <row r="2" spans="1:44" ht="17.399999999999999" x14ac:dyDescent="0.3">
      <c r="A2" s="28"/>
      <c r="B2" s="28"/>
      <c r="C2" s="28"/>
    </row>
    <row r="3" spans="1:44" ht="17.399999999999999" x14ac:dyDescent="0.3">
      <c r="A3" s="1437" t="s">
        <v>2471</v>
      </c>
      <c r="B3" s="1437"/>
      <c r="C3" s="1437"/>
      <c r="D3" s="1437"/>
      <c r="E3" s="1437"/>
      <c r="F3" s="1437"/>
      <c r="G3" s="1437"/>
      <c r="H3" s="1437"/>
    </row>
    <row r="4" spans="1:44" ht="17.399999999999999" x14ac:dyDescent="0.3">
      <c r="A4" s="1437" t="s">
        <v>588</v>
      </c>
      <c r="B4" s="1437"/>
      <c r="C4" s="1437"/>
      <c r="D4" s="1437"/>
      <c r="E4" s="1437"/>
      <c r="F4" s="1437"/>
      <c r="G4" s="1437"/>
      <c r="H4" s="1437"/>
    </row>
    <row r="5" spans="1:44" ht="17.399999999999999" x14ac:dyDescent="0.3">
      <c r="A5" s="1437" t="s">
        <v>444</v>
      </c>
      <c r="B5" s="1437"/>
      <c r="C5" s="1437"/>
      <c r="D5" s="1437"/>
      <c r="E5" s="1437"/>
      <c r="F5" s="1437"/>
      <c r="G5" s="1437"/>
      <c r="H5" s="1437"/>
    </row>
    <row r="8" spans="1:44" ht="18" x14ac:dyDescent="0.3">
      <c r="A8" s="29"/>
      <c r="B8" s="29" t="s">
        <v>961</v>
      </c>
      <c r="C8" s="38" t="s">
        <v>1868</v>
      </c>
      <c r="D8" s="38" t="s">
        <v>1953</v>
      </c>
      <c r="E8" s="38" t="s">
        <v>2145</v>
      </c>
      <c r="F8" s="38" t="s">
        <v>2267</v>
      </c>
      <c r="G8" s="38" t="s">
        <v>2472</v>
      </c>
      <c r="H8" s="60"/>
      <c r="J8" s="546"/>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row>
    <row r="9" spans="1:44" ht="13.8" thickBot="1" x14ac:dyDescent="0.3">
      <c r="B9" s="25"/>
      <c r="C9" s="19"/>
      <c r="D9" s="19"/>
      <c r="E9" s="19"/>
      <c r="F9" s="19"/>
      <c r="G9" s="19"/>
      <c r="H9" s="70"/>
    </row>
    <row r="10" spans="1:44" x14ac:dyDescent="0.25">
      <c r="H10" s="36"/>
    </row>
    <row r="11" spans="1:44" ht="13.8" x14ac:dyDescent="0.25">
      <c r="A11" s="27"/>
      <c r="B11" s="27"/>
      <c r="C11" s="27"/>
      <c r="D11" s="27"/>
      <c r="E11" s="27"/>
      <c r="F11" s="27"/>
      <c r="G11" s="1267"/>
      <c r="H11" s="91"/>
    </row>
    <row r="12" spans="1:44" ht="13.8" x14ac:dyDescent="0.25">
      <c r="A12" s="27"/>
      <c r="B12" s="27" t="s">
        <v>1504</v>
      </c>
      <c r="C12" s="68">
        <v>0.79</v>
      </c>
      <c r="D12" s="68">
        <v>1.238</v>
      </c>
      <c r="E12" s="68">
        <v>1.6439999999999999</v>
      </c>
      <c r="F12" s="68">
        <v>1.639</v>
      </c>
      <c r="G12" s="68">
        <v>1.08</v>
      </c>
      <c r="H12" s="547"/>
    </row>
    <row r="13" spans="1:44" ht="13.8" x14ac:dyDescent="0.25">
      <c r="A13" s="27"/>
      <c r="B13" s="43" t="s">
        <v>1500</v>
      </c>
      <c r="C13" s="199">
        <v>0.39500000000000002</v>
      </c>
      <c r="D13" s="199">
        <v>0.496</v>
      </c>
      <c r="E13" s="199">
        <v>0.92300000000000004</v>
      </c>
      <c r="F13" s="199">
        <v>1.042</v>
      </c>
      <c r="G13" s="199">
        <v>0.23</v>
      </c>
      <c r="H13" s="702"/>
    </row>
    <row r="14" spans="1:44" ht="13.8" x14ac:dyDescent="0.25">
      <c r="A14" s="27"/>
      <c r="B14" s="43" t="s">
        <v>1501</v>
      </c>
      <c r="C14" s="199">
        <v>0.39500000000000002</v>
      </c>
      <c r="D14" s="199">
        <v>0.74199999999999999</v>
      </c>
      <c r="E14" s="199">
        <v>0.72099999999999997</v>
      </c>
      <c r="F14" s="199">
        <v>0.59699999999999998</v>
      </c>
      <c r="G14" s="199">
        <v>0.84899999999999998</v>
      </c>
      <c r="H14" s="702"/>
    </row>
    <row r="15" spans="1:44" ht="13.8" x14ac:dyDescent="0.25">
      <c r="A15" s="27"/>
      <c r="B15" s="43"/>
      <c r="C15" s="301"/>
      <c r="D15" s="301"/>
      <c r="E15" s="301"/>
      <c r="F15" s="301"/>
      <c r="G15" s="301"/>
      <c r="H15" s="550"/>
    </row>
    <row r="16" spans="1:44" ht="13.8" x14ac:dyDescent="0.25">
      <c r="A16" s="27"/>
      <c r="B16" s="27"/>
      <c r="C16" s="301"/>
      <c r="D16" s="301"/>
      <c r="E16" s="301"/>
      <c r="F16" s="301"/>
      <c r="G16" s="301"/>
      <c r="H16" s="550"/>
    </row>
    <row r="17" spans="1:8" ht="13.8" x14ac:dyDescent="0.25">
      <c r="A17" s="27"/>
      <c r="B17" s="27" t="s">
        <v>1505</v>
      </c>
      <c r="C17" s="68">
        <v>-0.309</v>
      </c>
      <c r="D17" s="68">
        <v>-0.17599999999999999</v>
      </c>
      <c r="E17" s="68">
        <v>0.33900000000000002</v>
      </c>
      <c r="F17" s="68">
        <v>0.55500000000000005</v>
      </c>
      <c r="G17" s="68">
        <v>0.88800000000000001</v>
      </c>
      <c r="H17" s="547"/>
    </row>
    <row r="18" spans="1:8" ht="13.8" x14ac:dyDescent="0.25">
      <c r="A18" s="27"/>
      <c r="B18" s="27"/>
      <c r="C18" s="301"/>
      <c r="D18" s="301"/>
      <c r="E18" s="301"/>
      <c r="F18" s="301"/>
      <c r="G18" s="301"/>
      <c r="H18" s="550"/>
    </row>
    <row r="19" spans="1:8" ht="13.8" x14ac:dyDescent="0.25">
      <c r="A19" s="27"/>
      <c r="B19" s="27" t="s">
        <v>1502</v>
      </c>
      <c r="C19" s="97"/>
      <c r="D19" s="97"/>
      <c r="E19" s="97"/>
      <c r="F19" s="97"/>
      <c r="G19" s="97"/>
      <c r="H19" s="547"/>
    </row>
    <row r="20" spans="1:8" ht="13.8" x14ac:dyDescent="0.25">
      <c r="A20" s="27"/>
      <c r="B20" s="27" t="s">
        <v>1506</v>
      </c>
      <c r="C20" s="68">
        <v>3.5000000000000003E-2</v>
      </c>
      <c r="D20" s="68">
        <v>1.7000000000000001E-2</v>
      </c>
      <c r="E20" s="68">
        <v>0.1</v>
      </c>
      <c r="F20" s="68">
        <v>-1.7000000000000001E-2</v>
      </c>
      <c r="G20" s="68">
        <v>8.2000000000000003E-2</v>
      </c>
      <c r="H20" s="702"/>
    </row>
    <row r="21" spans="1:8" ht="13.8" x14ac:dyDescent="0.25">
      <c r="A21" s="27"/>
      <c r="B21" s="43"/>
      <c r="C21" s="706"/>
      <c r="D21" s="706"/>
      <c r="E21" s="706"/>
      <c r="F21" s="706"/>
      <c r="G21" s="706"/>
      <c r="H21" s="702"/>
    </row>
    <row r="22" spans="1:8" ht="13.8" x14ac:dyDescent="0.25">
      <c r="A22" s="27"/>
      <c r="B22" s="33" t="s">
        <v>1507</v>
      </c>
      <c r="C22" s="81">
        <v>0.51600000000000001</v>
      </c>
      <c r="D22" s="81">
        <v>1.079</v>
      </c>
      <c r="E22" s="81">
        <v>2.0830000000000002</v>
      </c>
      <c r="F22" s="81">
        <v>2.177</v>
      </c>
      <c r="G22" s="81">
        <v>2.0489999999999999</v>
      </c>
      <c r="H22" s="703"/>
    </row>
    <row r="23" spans="1:8" ht="13.8" x14ac:dyDescent="0.25">
      <c r="A23" s="27"/>
      <c r="B23" s="43"/>
      <c r="C23" s="706"/>
      <c r="D23" s="706"/>
      <c r="E23" s="706"/>
      <c r="F23" s="706"/>
      <c r="G23" s="706"/>
      <c r="H23" s="547"/>
    </row>
    <row r="24" spans="1:8" ht="13.8" x14ac:dyDescent="0.25">
      <c r="A24" s="27"/>
      <c r="B24" s="27" t="s">
        <v>1508</v>
      </c>
      <c r="C24" s="68">
        <v>-0.83399999999999996</v>
      </c>
      <c r="D24" s="68">
        <v>-1.002</v>
      </c>
      <c r="E24" s="68">
        <v>1.508</v>
      </c>
      <c r="F24" s="68">
        <v>2.92</v>
      </c>
      <c r="G24" s="68">
        <v>0.249</v>
      </c>
      <c r="H24" s="702"/>
    </row>
    <row r="25" spans="1:8" ht="13.8" x14ac:dyDescent="0.25">
      <c r="A25" s="27"/>
      <c r="B25" s="43" t="s">
        <v>1195</v>
      </c>
      <c r="C25" s="199">
        <v>-0.62</v>
      </c>
      <c r="D25" s="199">
        <v>0.40600000000000003</v>
      </c>
      <c r="E25" s="199">
        <v>0.39300000000000002</v>
      </c>
      <c r="F25" s="199">
        <v>1.379</v>
      </c>
      <c r="G25" s="199">
        <v>0.495</v>
      </c>
      <c r="H25" s="702"/>
    </row>
    <row r="26" spans="1:8" ht="13.8" x14ac:dyDescent="0.25">
      <c r="A26" s="27"/>
      <c r="B26" s="43" t="s">
        <v>1188</v>
      </c>
      <c r="C26" s="199">
        <v>-0.23300000000000001</v>
      </c>
      <c r="D26" s="199">
        <v>-0.53500000000000003</v>
      </c>
      <c r="E26" s="199">
        <v>0.96699999999999997</v>
      </c>
      <c r="F26" s="199">
        <v>0.67900000000000005</v>
      </c>
      <c r="G26" s="199">
        <v>-0.14299999999999999</v>
      </c>
      <c r="H26" s="702"/>
    </row>
    <row r="27" spans="1:8" ht="13.8" x14ac:dyDescent="0.25">
      <c r="A27" s="27"/>
      <c r="B27" s="43" t="s">
        <v>1194</v>
      </c>
      <c r="C27" s="199">
        <v>-7.0000000000000007E-2</v>
      </c>
      <c r="D27" s="199">
        <v>-0.80100000000000005</v>
      </c>
      <c r="E27" s="199">
        <v>0.112</v>
      </c>
      <c r="F27" s="199">
        <v>0.82699999999999996</v>
      </c>
      <c r="G27" s="199">
        <v>-0.13600000000000001</v>
      </c>
      <c r="H27" s="550"/>
    </row>
    <row r="28" spans="1:8" ht="13.8" x14ac:dyDescent="0.25">
      <c r="A28" s="27"/>
      <c r="B28" s="43" t="s">
        <v>1503</v>
      </c>
      <c r="C28" s="199">
        <v>8.7999999999999995E-2</v>
      </c>
      <c r="D28" s="199">
        <v>-7.0999999999999994E-2</v>
      </c>
      <c r="E28" s="199">
        <v>3.5999999999999997E-2</v>
      </c>
      <c r="F28" s="199">
        <v>3.5000000000000003E-2</v>
      </c>
      <c r="G28" s="199">
        <v>3.3000000000000002E-2</v>
      </c>
      <c r="H28" s="550"/>
    </row>
    <row r="29" spans="1:8" ht="13.8" x14ac:dyDescent="0.25">
      <c r="A29" s="27"/>
      <c r="B29" s="43"/>
      <c r="C29" s="199"/>
      <c r="D29" s="199"/>
      <c r="E29" s="199"/>
      <c r="F29" s="199"/>
      <c r="G29" s="199"/>
      <c r="H29" s="704"/>
    </row>
    <row r="30" spans="1:8" ht="13.8" x14ac:dyDescent="0.25">
      <c r="A30" s="27"/>
      <c r="B30" s="27" t="s">
        <v>1509</v>
      </c>
      <c r="C30" s="68">
        <v>-0.71099999999999997</v>
      </c>
      <c r="D30" s="68">
        <v>-0.16400000000000001</v>
      </c>
      <c r="E30" s="68">
        <v>0.307</v>
      </c>
      <c r="F30" s="68">
        <v>0.221</v>
      </c>
      <c r="G30" s="68">
        <v>9.5000000000000001E-2</v>
      </c>
      <c r="H30" s="547"/>
    </row>
    <row r="31" spans="1:8" ht="13.8" x14ac:dyDescent="0.25">
      <c r="A31" s="27"/>
      <c r="B31" s="43"/>
      <c r="C31" s="199"/>
      <c r="D31" s="199"/>
      <c r="E31" s="199"/>
      <c r="F31" s="199"/>
      <c r="G31" s="199"/>
      <c r="H31" s="547"/>
    </row>
    <row r="32" spans="1:8" ht="13.8" x14ac:dyDescent="0.25">
      <c r="A32" s="27"/>
      <c r="B32" s="27" t="s">
        <v>1502</v>
      </c>
      <c r="C32" s="97"/>
      <c r="D32" s="97"/>
      <c r="E32" s="97"/>
      <c r="F32" s="97"/>
      <c r="G32" s="97"/>
      <c r="H32" s="547"/>
    </row>
    <row r="33" spans="1:8" ht="13.8" x14ac:dyDescent="0.25">
      <c r="A33" s="27"/>
      <c r="B33" s="27" t="s">
        <v>1510</v>
      </c>
      <c r="C33" s="68">
        <v>-5.3999999999999999E-2</v>
      </c>
      <c r="D33" s="68">
        <v>-2.1000000000000001E-2</v>
      </c>
      <c r="E33" s="68">
        <v>-1.6E-2</v>
      </c>
      <c r="F33" s="68">
        <v>4.0000000000000001E-3</v>
      </c>
      <c r="G33" s="68">
        <v>1.4999999999999999E-2</v>
      </c>
      <c r="H33" s="702"/>
    </row>
    <row r="34" spans="1:8" ht="13.8" x14ac:dyDescent="0.25">
      <c r="A34" s="27"/>
      <c r="B34" s="27"/>
      <c r="C34" s="68"/>
      <c r="D34" s="68"/>
      <c r="E34" s="68"/>
      <c r="F34" s="68"/>
      <c r="G34" s="68"/>
      <c r="H34" s="702"/>
    </row>
    <row r="35" spans="1:8" ht="13.8" x14ac:dyDescent="0.25">
      <c r="A35" s="27"/>
      <c r="B35" s="33" t="s">
        <v>1512</v>
      </c>
      <c r="C35" s="81">
        <v>-1.599</v>
      </c>
      <c r="D35" s="81">
        <v>-1.1870000000000001</v>
      </c>
      <c r="E35" s="81">
        <v>1.7989999999999999</v>
      </c>
      <c r="F35" s="81">
        <v>3.1440000000000001</v>
      </c>
      <c r="G35" s="81">
        <v>0.35899999999999999</v>
      </c>
      <c r="H35" s="36"/>
    </row>
    <row r="36" spans="1:8" ht="13.8" x14ac:dyDescent="0.25">
      <c r="A36" s="27"/>
      <c r="B36" s="27"/>
      <c r="C36" s="707"/>
      <c r="D36" s="707"/>
      <c r="E36" s="707"/>
      <c r="F36" s="707"/>
      <c r="G36" s="707"/>
      <c r="H36" s="36"/>
    </row>
    <row r="37" spans="1:8" ht="13.8" x14ac:dyDescent="0.25">
      <c r="A37" s="27"/>
      <c r="B37" s="27"/>
      <c r="C37" s="708"/>
      <c r="D37" s="708"/>
      <c r="E37" s="708"/>
      <c r="F37" s="708"/>
      <c r="G37" s="708"/>
      <c r="H37" s="704"/>
    </row>
    <row r="38" spans="1:8" ht="13.8" x14ac:dyDescent="0.25">
      <c r="A38" s="33"/>
      <c r="B38" s="33" t="s">
        <v>1511</v>
      </c>
      <c r="C38" s="81">
        <v>-1.083</v>
      </c>
      <c r="D38" s="81">
        <v>-0.109</v>
      </c>
      <c r="E38" s="81">
        <v>3.8820000000000001</v>
      </c>
      <c r="F38" s="81">
        <v>5.3220000000000001</v>
      </c>
      <c r="G38" s="81">
        <v>2.4079999999999999</v>
      </c>
      <c r="H38" s="36"/>
    </row>
    <row r="39" spans="1:8" ht="13.8" x14ac:dyDescent="0.25">
      <c r="A39" s="27"/>
      <c r="B39" s="27"/>
      <c r="C39" s="68"/>
      <c r="D39" s="68"/>
      <c r="E39" s="68"/>
      <c r="F39" s="68"/>
      <c r="G39" s="68"/>
      <c r="H39" s="547"/>
    </row>
    <row r="40" spans="1:8" ht="13.8" x14ac:dyDescent="0.25">
      <c r="A40" s="27"/>
      <c r="B40" s="27" t="s">
        <v>1568</v>
      </c>
      <c r="C40" s="68">
        <v>-0.89800000000000002</v>
      </c>
      <c r="D40" s="68">
        <v>-0.6</v>
      </c>
      <c r="E40" s="68">
        <v>-0.48899999999999999</v>
      </c>
      <c r="F40" s="68">
        <v>1.349</v>
      </c>
      <c r="G40" s="68">
        <v>-0.57099999999999995</v>
      </c>
      <c r="H40" s="705"/>
    </row>
    <row r="41" spans="1:8" ht="13.8" x14ac:dyDescent="0.25">
      <c r="A41" s="27"/>
      <c r="B41" s="27" t="s">
        <v>607</v>
      </c>
      <c r="C41" s="68">
        <v>-0.86299999999999999</v>
      </c>
      <c r="D41" s="68">
        <v>-0.56599999999999995</v>
      </c>
      <c r="E41" s="68">
        <v>-0.505</v>
      </c>
      <c r="F41" s="68">
        <v>1.304</v>
      </c>
      <c r="G41" s="68">
        <v>-0.57199999999999995</v>
      </c>
      <c r="H41" s="702"/>
    </row>
    <row r="42" spans="1:8" ht="13.8" x14ac:dyDescent="0.25">
      <c r="A42" s="27"/>
      <c r="B42" s="43" t="s">
        <v>605</v>
      </c>
      <c r="C42" s="199">
        <v>-0.55100000000000005</v>
      </c>
      <c r="D42" s="199">
        <v>-0.32300000000000001</v>
      </c>
      <c r="E42" s="199">
        <v>-0.78100000000000003</v>
      </c>
      <c r="F42" s="199">
        <v>1.296</v>
      </c>
      <c r="G42" s="199">
        <v>-0.61899999999999999</v>
      </c>
      <c r="H42" s="702"/>
    </row>
    <row r="43" spans="1:8" ht="13.8" x14ac:dyDescent="0.25">
      <c r="A43" s="27"/>
      <c r="B43" s="43" t="s">
        <v>606</v>
      </c>
      <c r="C43" s="709">
        <v>-0.312</v>
      </c>
      <c r="D43" s="709">
        <v>-0.24299999999999999</v>
      </c>
      <c r="E43" s="709">
        <v>0.27600000000000002</v>
      </c>
      <c r="F43" s="709">
        <v>8.0000000000000002E-3</v>
      </c>
      <c r="G43" s="709">
        <v>4.7E-2</v>
      </c>
      <c r="H43" s="705"/>
    </row>
    <row r="44" spans="1:8" ht="13.8" x14ac:dyDescent="0.25">
      <c r="A44" s="27"/>
      <c r="B44" s="27"/>
      <c r="C44" s="97"/>
      <c r="D44" s="97"/>
      <c r="E44" s="97"/>
      <c r="F44" s="97"/>
      <c r="G44" s="97"/>
      <c r="H44" s="702"/>
    </row>
    <row r="45" spans="1:8" ht="13.8" x14ac:dyDescent="0.25">
      <c r="A45" s="27"/>
      <c r="B45" s="27"/>
      <c r="C45" s="710"/>
      <c r="D45" s="710"/>
      <c r="E45" s="710"/>
      <c r="F45" s="710"/>
      <c r="G45" s="710"/>
      <c r="H45" s="702"/>
    </row>
    <row r="46" spans="1:8" ht="13.8" x14ac:dyDescent="0.25">
      <c r="A46" s="27"/>
      <c r="B46" s="27" t="s">
        <v>951</v>
      </c>
      <c r="C46" s="68">
        <v>1.96</v>
      </c>
      <c r="D46" s="68">
        <v>3.7389999999999999</v>
      </c>
      <c r="E46" s="68">
        <v>0.251</v>
      </c>
      <c r="F46" s="68">
        <v>0.73199999999999998</v>
      </c>
      <c r="G46" s="68">
        <v>2.2309999999999999</v>
      </c>
      <c r="H46" s="705"/>
    </row>
    <row r="47" spans="1:8" x14ac:dyDescent="0.25">
      <c r="A47" s="82"/>
      <c r="B47" s="82" t="s">
        <v>271</v>
      </c>
      <c r="C47" s="711">
        <v>2.7320000000000002</v>
      </c>
      <c r="D47" s="711">
        <v>3.46</v>
      </c>
      <c r="E47" s="711">
        <v>0.33900000000000002</v>
      </c>
      <c r="F47" s="711">
        <v>-0.254</v>
      </c>
      <c r="G47" s="711">
        <v>0.20499999999999999</v>
      </c>
      <c r="H47" s="702"/>
    </row>
    <row r="48" spans="1:8" x14ac:dyDescent="0.25">
      <c r="A48" s="43"/>
      <c r="B48" s="43" t="s">
        <v>781</v>
      </c>
      <c r="C48" s="199">
        <v>1.633</v>
      </c>
      <c r="D48" s="199">
        <v>1.911</v>
      </c>
      <c r="E48" s="199">
        <v>0.52500000000000002</v>
      </c>
      <c r="F48" s="199">
        <v>-0.153</v>
      </c>
      <c r="G48" s="199">
        <v>0.106</v>
      </c>
      <c r="H48" s="702"/>
    </row>
    <row r="49" spans="1:9" x14ac:dyDescent="0.25">
      <c r="A49" s="43"/>
      <c r="B49" s="43" t="s">
        <v>782</v>
      </c>
      <c r="C49" s="199">
        <v>1.099</v>
      </c>
      <c r="D49" s="199">
        <v>1.5489999999999999</v>
      </c>
      <c r="E49" s="199">
        <v>-0.186</v>
      </c>
      <c r="F49" s="199">
        <v>-0.10100000000000001</v>
      </c>
      <c r="G49" s="199">
        <v>9.9000000000000005E-2</v>
      </c>
      <c r="H49" s="705"/>
    </row>
    <row r="50" spans="1:9" x14ac:dyDescent="0.25">
      <c r="A50" s="82"/>
      <c r="B50" s="82" t="s">
        <v>952</v>
      </c>
      <c r="C50" s="711">
        <v>-0.77200000000000002</v>
      </c>
      <c r="D50" s="711">
        <v>0.28000000000000003</v>
      </c>
      <c r="E50" s="711">
        <v>-8.7999999999999995E-2</v>
      </c>
      <c r="F50" s="711">
        <v>0.98599999999999999</v>
      </c>
      <c r="G50" s="711">
        <v>2.0259999999999998</v>
      </c>
      <c r="H50" s="702"/>
    </row>
    <row r="51" spans="1:9" x14ac:dyDescent="0.25">
      <c r="A51" s="43"/>
      <c r="B51" s="43" t="s">
        <v>783</v>
      </c>
      <c r="C51" s="199">
        <v>7.0999999999999994E-2</v>
      </c>
      <c r="D51" s="199">
        <v>-0.46500000000000002</v>
      </c>
      <c r="E51" s="199">
        <v>0.30399999999999999</v>
      </c>
      <c r="F51" s="199">
        <v>0.76600000000000001</v>
      </c>
      <c r="G51" s="199">
        <v>1.042</v>
      </c>
      <c r="H51" s="702"/>
    </row>
    <row r="52" spans="1:9" x14ac:dyDescent="0.25">
      <c r="A52" s="43"/>
      <c r="B52" s="43" t="s">
        <v>528</v>
      </c>
      <c r="C52" s="199">
        <v>-0.84299999999999997</v>
      </c>
      <c r="D52" s="199">
        <v>0.745</v>
      </c>
      <c r="E52" s="199">
        <v>-0.39200000000000002</v>
      </c>
      <c r="F52" s="199">
        <v>0.219</v>
      </c>
      <c r="G52" s="199">
        <v>0.98399999999999999</v>
      </c>
      <c r="H52" s="36"/>
    </row>
    <row r="53" spans="1:9" ht="13.8" x14ac:dyDescent="0.25">
      <c r="A53" s="27"/>
      <c r="B53" s="43"/>
      <c r="C53" s="68"/>
      <c r="D53" s="68"/>
      <c r="E53" s="68"/>
      <c r="F53" s="68"/>
      <c r="G53" s="68"/>
      <c r="H53" s="547"/>
    </row>
    <row r="54" spans="1:9" ht="13.8" x14ac:dyDescent="0.25">
      <c r="A54" s="27"/>
      <c r="B54" s="27" t="s">
        <v>953</v>
      </c>
      <c r="C54" s="68">
        <v>-0.157</v>
      </c>
      <c r="D54" s="68">
        <v>1.571</v>
      </c>
      <c r="E54" s="68">
        <v>1.4910000000000001</v>
      </c>
      <c r="F54" s="68">
        <v>2.9590000000000001</v>
      </c>
      <c r="G54" s="68">
        <v>1.478</v>
      </c>
      <c r="H54" s="547"/>
      <c r="I54" s="547"/>
    </row>
    <row r="55" spans="1:9" ht="13.8" x14ac:dyDescent="0.25">
      <c r="A55" s="82"/>
      <c r="B55" s="82" t="s">
        <v>546</v>
      </c>
      <c r="C55" s="711">
        <v>-0.41099999999999998</v>
      </c>
      <c r="D55" s="711">
        <v>-6.6000000000000003E-2</v>
      </c>
      <c r="E55" s="711">
        <v>4.1000000000000002E-2</v>
      </c>
      <c r="F55" s="711">
        <v>0.442</v>
      </c>
      <c r="G55" s="711">
        <v>1.367</v>
      </c>
      <c r="H55" s="704"/>
    </row>
    <row r="56" spans="1:9" x14ac:dyDescent="0.25">
      <c r="A56" s="43"/>
      <c r="B56" s="43" t="s">
        <v>1189</v>
      </c>
      <c r="C56" s="199">
        <v>-0.41</v>
      </c>
      <c r="D56" s="199">
        <v>-0.33200000000000002</v>
      </c>
      <c r="E56" s="199">
        <v>-8.9999999999999993E-3</v>
      </c>
      <c r="F56" s="199">
        <v>0.56599999999999995</v>
      </c>
      <c r="G56" s="199">
        <v>1.38</v>
      </c>
      <c r="H56" s="247"/>
    </row>
    <row r="57" spans="1:9" ht="13.8" x14ac:dyDescent="0.25">
      <c r="A57" s="43"/>
      <c r="B57" s="43" t="s">
        <v>1390</v>
      </c>
      <c r="C57" s="199">
        <v>-2E-3</v>
      </c>
      <c r="D57" s="199">
        <v>0.26600000000000001</v>
      </c>
      <c r="E57" s="199">
        <v>0.05</v>
      </c>
      <c r="F57" s="199">
        <v>-0.124</v>
      </c>
      <c r="G57" s="199">
        <v>-1.4E-2</v>
      </c>
      <c r="H57" s="155"/>
    </row>
    <row r="58" spans="1:9" x14ac:dyDescent="0.25">
      <c r="A58" s="82"/>
      <c r="B58" s="82" t="s">
        <v>1391</v>
      </c>
      <c r="C58" s="711">
        <v>0.254</v>
      </c>
      <c r="D58" s="711">
        <v>1.637</v>
      </c>
      <c r="E58" s="711">
        <v>1.4510000000000001</v>
      </c>
      <c r="F58" s="711">
        <v>2.5179999999999998</v>
      </c>
      <c r="G58" s="711">
        <v>0.111</v>
      </c>
    </row>
    <row r="59" spans="1:9" x14ac:dyDescent="0.25">
      <c r="A59" s="43"/>
      <c r="B59" s="43" t="s">
        <v>467</v>
      </c>
      <c r="C59" s="199">
        <v>-1.111</v>
      </c>
      <c r="D59" s="199">
        <v>0.85699999999999998</v>
      </c>
      <c r="E59" s="199">
        <v>-0.499</v>
      </c>
      <c r="F59" s="199">
        <v>1.0209999999999999</v>
      </c>
      <c r="G59" s="199">
        <v>-0.51200000000000001</v>
      </c>
    </row>
    <row r="60" spans="1:9" x14ac:dyDescent="0.25">
      <c r="A60" s="43"/>
      <c r="B60" s="43" t="s">
        <v>468</v>
      </c>
      <c r="C60" s="199">
        <v>1.365</v>
      </c>
      <c r="D60" s="199">
        <v>0.78</v>
      </c>
      <c r="E60" s="199">
        <v>1.9490000000000001</v>
      </c>
      <c r="F60" s="199">
        <v>1.496</v>
      </c>
      <c r="G60" s="199">
        <v>0.624</v>
      </c>
    </row>
    <row r="61" spans="1:9" ht="13.8" x14ac:dyDescent="0.25">
      <c r="A61" s="27"/>
      <c r="B61" s="43"/>
      <c r="C61" s="68"/>
      <c r="D61" s="68"/>
      <c r="E61" s="68"/>
      <c r="F61" s="68"/>
      <c r="G61" s="68"/>
    </row>
    <row r="62" spans="1:9" ht="13.8" x14ac:dyDescent="0.25">
      <c r="A62" s="27"/>
      <c r="B62" s="27" t="s">
        <v>1036</v>
      </c>
      <c r="C62" s="68">
        <v>-3.1E-2</v>
      </c>
      <c r="D62" s="68">
        <v>-5.3999999999999999E-2</v>
      </c>
      <c r="E62" s="68">
        <v>-5.0000000000000001E-3</v>
      </c>
      <c r="F62" s="68">
        <v>-3.2000000000000001E-2</v>
      </c>
      <c r="G62" s="68">
        <v>0.01</v>
      </c>
    </row>
    <row r="63" spans="1:9" ht="13.8" x14ac:dyDescent="0.25">
      <c r="A63" s="27"/>
      <c r="B63" s="27"/>
      <c r="C63" s="214"/>
      <c r="D63" s="214"/>
      <c r="E63" s="214"/>
      <c r="F63" s="214"/>
      <c r="G63" s="214"/>
    </row>
    <row r="64" spans="1:9" ht="14.4" thickBot="1" x14ac:dyDescent="0.3">
      <c r="A64" s="27"/>
      <c r="B64" s="33" t="s">
        <v>591</v>
      </c>
      <c r="C64" s="712">
        <v>0.106</v>
      </c>
      <c r="D64" s="712">
        <v>1.4059999999999999</v>
      </c>
      <c r="E64" s="712">
        <v>2.149</v>
      </c>
      <c r="F64" s="712">
        <v>4.4109999999999996</v>
      </c>
      <c r="G64" s="712">
        <v>2.6</v>
      </c>
    </row>
    <row r="65" spans="1:7" ht="13.8" thickTop="1" x14ac:dyDescent="0.25"/>
    <row r="67" spans="1:7" ht="28.5" customHeight="1" x14ac:dyDescent="0.25">
      <c r="A67" s="1457" t="s">
        <v>2229</v>
      </c>
      <c r="B67" s="1457"/>
      <c r="C67" s="1457"/>
      <c r="D67" s="1457"/>
      <c r="E67" s="1457"/>
      <c r="F67" s="1457"/>
      <c r="G67" s="1457"/>
    </row>
  </sheetData>
  <customSheetViews>
    <customSheetView guid="{F67F5823-51D5-4D47-B100-5B47C1E6BCB9}" showPageBreaks="1" fitToPage="1" printArea="1">
      <selection activeCell="I38" sqref="I38"/>
      <colBreaks count="1" manualBreakCount="1">
        <brk id="9" max="1048575" man="1"/>
      </colBreaks>
      <pageMargins left="0.75" right="0.75" top="1" bottom="1" header="0.5" footer="0.5"/>
      <printOptions horizontalCentered="1"/>
      <pageSetup scale="74" firstPageNumber="33" orientation="portrait" horizontalDpi="1200" verticalDpi="1200" r:id="rId1"/>
      <headerFooter alignWithMargins="0">
        <oddFooter>&amp;C&amp;P</oddFooter>
      </headerFooter>
    </customSheetView>
    <customSheetView guid="{9014CDA8-C3FC-41E6-A045-DAEFC55B82B1}" showPageBreaks="1" fitToPage="1" printArea="1">
      <selection activeCell="A4" sqref="A4:I4"/>
      <colBreaks count="1" manualBreakCount="1">
        <brk id="9" max="1048575" man="1"/>
      </colBreaks>
      <pageMargins left="0.75" right="0.75" top="1" bottom="1" header="0.5" footer="0.5"/>
      <printOptions horizontalCentered="1"/>
      <pageSetup scale="74" firstPageNumber="33" orientation="portrait" horizontalDpi="1200" verticalDpi="1200" r:id="rId2"/>
      <headerFooter alignWithMargins="0">
        <oddFooter>&amp;C&amp;P</oddFooter>
      </headerFooter>
    </customSheetView>
  </customSheetViews>
  <mergeCells count="5">
    <mergeCell ref="A1:H1"/>
    <mergeCell ref="A3:H3"/>
    <mergeCell ref="A4:H4"/>
    <mergeCell ref="A5:H5"/>
    <mergeCell ref="A67:G67"/>
  </mergeCells>
  <phoneticPr fontId="32" type="noConversion"/>
  <hyperlinks>
    <hyperlink ref="A67:G67" r:id="rId3" display="Source: Statistics Canada. Table 36-10-0222-01 Gross domestic product, expenditure-based, provincial and territorial, annual (x 1,000,000)"/>
  </hyperlinks>
  <printOptions horizontalCentered="1"/>
  <pageMargins left="0.74803149606299202" right="0.74803149606299202" top="0.98425196850393704" bottom="0.98425196850393704" header="0.511811023622047" footer="0.511811023622047"/>
  <pageSetup scale="72" firstPageNumber="27" orientation="portrait" useFirstPageNumber="1" r:id="rId4"/>
  <headerFooter alignWithMargins="0"/>
  <colBreaks count="1" manualBreakCount="1">
    <brk id="8" max="1048575" man="1"/>
  </colBreaks>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E71"/>
  <sheetViews>
    <sheetView zoomScaleNormal="100" workbookViewId="0">
      <selection sqref="A1:G1"/>
    </sheetView>
  </sheetViews>
  <sheetFormatPr defaultRowHeight="13.2" x14ac:dyDescent="0.25"/>
  <cols>
    <col min="1" max="1" width="5" customWidth="1"/>
    <col min="2" max="2" width="53.33203125" customWidth="1"/>
    <col min="3" max="7" width="11.88671875" customWidth="1"/>
    <col min="8" max="8" width="9.33203125" customWidth="1"/>
    <col min="9" max="9" width="10.5546875" bestFit="1" customWidth="1"/>
    <col min="12" max="12" width="11.109375" customWidth="1"/>
  </cols>
  <sheetData>
    <row r="1" spans="1:31" ht="17.399999999999999" x14ac:dyDescent="0.3">
      <c r="A1" s="1436" t="s">
        <v>795</v>
      </c>
      <c r="B1" s="1436"/>
      <c r="C1" s="1436"/>
      <c r="D1" s="1436"/>
      <c r="E1" s="1436"/>
      <c r="F1" s="1436"/>
      <c r="G1" s="1436"/>
      <c r="H1" s="551"/>
      <c r="I1" s="551"/>
      <c r="J1" s="551"/>
    </row>
    <row r="2" spans="1:31" ht="17.399999999999999" x14ac:dyDescent="0.3">
      <c r="B2" s="28"/>
      <c r="C2" s="28"/>
      <c r="D2" s="28"/>
      <c r="E2" s="28"/>
    </row>
    <row r="3" spans="1:31" ht="17.399999999999999" x14ac:dyDescent="0.3">
      <c r="A3" s="1437" t="s">
        <v>2473</v>
      </c>
      <c r="B3" s="1437"/>
      <c r="C3" s="1437"/>
      <c r="D3" s="1437"/>
      <c r="E3" s="1437"/>
      <c r="F3" s="1437"/>
      <c r="G3" s="1437"/>
      <c r="H3" s="30"/>
      <c r="I3" s="30"/>
      <c r="J3" s="30"/>
      <c r="K3" s="27"/>
      <c r="L3" s="27"/>
      <c r="M3" s="27"/>
      <c r="N3" s="27"/>
      <c r="O3" s="27"/>
      <c r="P3" s="27"/>
      <c r="Q3" s="27"/>
      <c r="R3" s="27"/>
      <c r="S3" s="27"/>
      <c r="T3" s="27"/>
      <c r="U3" s="27"/>
      <c r="V3" s="27"/>
      <c r="W3" s="27"/>
      <c r="X3" s="27"/>
      <c r="Y3" s="27"/>
      <c r="Z3" s="27"/>
      <c r="AA3" s="27"/>
      <c r="AB3" s="27"/>
      <c r="AC3" s="27"/>
      <c r="AD3" s="27"/>
      <c r="AE3" s="27"/>
    </row>
    <row r="4" spans="1:31" ht="17.399999999999999" x14ac:dyDescent="0.3">
      <c r="A4" s="1437" t="s">
        <v>444</v>
      </c>
      <c r="B4" s="1437"/>
      <c r="C4" s="1437"/>
      <c r="D4" s="1437"/>
      <c r="E4" s="1437"/>
      <c r="F4" s="1437"/>
      <c r="G4" s="1437"/>
      <c r="H4" s="30"/>
      <c r="I4" s="30"/>
      <c r="J4" s="30"/>
    </row>
    <row r="5" spans="1:31" ht="17.399999999999999" x14ac:dyDescent="0.3">
      <c r="A5" s="1437" t="s">
        <v>253</v>
      </c>
      <c r="B5" s="1437"/>
      <c r="C5" s="1437"/>
      <c r="D5" s="1437"/>
      <c r="E5" s="1437"/>
      <c r="F5" s="1437"/>
      <c r="G5" s="1437"/>
      <c r="H5" s="30"/>
      <c r="I5" s="30"/>
      <c r="J5" s="30"/>
    </row>
    <row r="8" spans="1:31" s="29" customFormat="1" ht="15.75" customHeight="1" x14ac:dyDescent="0.3">
      <c r="B8" s="29" t="s">
        <v>961</v>
      </c>
      <c r="C8" s="38" t="s">
        <v>1868</v>
      </c>
      <c r="D8" s="38" t="s">
        <v>1953</v>
      </c>
      <c r="E8" s="38" t="s">
        <v>2145</v>
      </c>
      <c r="F8" s="38" t="s">
        <v>2267</v>
      </c>
      <c r="G8" s="38" t="s">
        <v>2472</v>
      </c>
    </row>
    <row r="9" spans="1:31" ht="4.5" customHeight="1" thickBot="1" x14ac:dyDescent="0.3">
      <c r="B9" s="25"/>
      <c r="C9" s="19"/>
      <c r="D9" s="19"/>
      <c r="E9" s="19"/>
      <c r="F9" s="19"/>
      <c r="G9" s="19"/>
    </row>
    <row r="10" spans="1:31" ht="4.5" customHeight="1" x14ac:dyDescent="0.25"/>
    <row r="11" spans="1:31" s="27" customFormat="1" ht="13.8" x14ac:dyDescent="0.25">
      <c r="G11" s="1267"/>
    </row>
    <row r="12" spans="1:31" s="27" customFormat="1" ht="13.8" x14ac:dyDescent="0.25">
      <c r="B12" s="27" t="s">
        <v>1504</v>
      </c>
      <c r="C12" s="13">
        <v>4121</v>
      </c>
      <c r="D12" s="13">
        <v>4197</v>
      </c>
      <c r="E12" s="13">
        <v>4327</v>
      </c>
      <c r="F12" s="13">
        <v>4498</v>
      </c>
      <c r="G12" s="13">
        <v>4642</v>
      </c>
    </row>
    <row r="13" spans="1:31" s="27" customFormat="1" ht="13.8" x14ac:dyDescent="0.25">
      <c r="B13" s="43" t="s">
        <v>1500</v>
      </c>
      <c r="C13" s="80">
        <v>2046</v>
      </c>
      <c r="D13" s="80">
        <v>2041</v>
      </c>
      <c r="E13" s="80">
        <v>2103</v>
      </c>
      <c r="F13" s="80">
        <v>2211</v>
      </c>
      <c r="G13" s="80">
        <v>2271</v>
      </c>
    </row>
    <row r="14" spans="1:31" s="27" customFormat="1" ht="13.8" x14ac:dyDescent="0.25">
      <c r="B14" s="43" t="s">
        <v>1501</v>
      </c>
      <c r="C14" s="80">
        <v>2075</v>
      </c>
      <c r="D14" s="80">
        <v>2156</v>
      </c>
      <c r="E14" s="80">
        <v>2224</v>
      </c>
      <c r="F14" s="80">
        <v>2287</v>
      </c>
      <c r="G14" s="80">
        <v>2371</v>
      </c>
    </row>
    <row r="15" spans="1:31" s="27" customFormat="1" ht="12.75" customHeight="1" x14ac:dyDescent="0.25">
      <c r="B15" s="43"/>
      <c r="C15" s="74"/>
      <c r="D15" s="74"/>
      <c r="E15" s="74"/>
      <c r="F15" s="74"/>
      <c r="G15" s="74"/>
    </row>
    <row r="16" spans="1:31" s="27" customFormat="1" ht="13.8" x14ac:dyDescent="0.25">
      <c r="C16" s="74"/>
      <c r="D16" s="74"/>
      <c r="E16" s="74"/>
      <c r="F16" s="74"/>
      <c r="G16" s="74"/>
    </row>
    <row r="17" spans="2:7" s="27" customFormat="1" ht="13.8" x14ac:dyDescent="0.25">
      <c r="B17" s="27" t="s">
        <v>1505</v>
      </c>
      <c r="C17" s="13">
        <v>1898</v>
      </c>
      <c r="D17" s="13">
        <v>1923</v>
      </c>
      <c r="E17" s="13">
        <v>1948</v>
      </c>
      <c r="F17" s="13">
        <v>2035</v>
      </c>
      <c r="G17" s="13">
        <v>2120</v>
      </c>
    </row>
    <row r="18" spans="2:7" s="27" customFormat="1" ht="12.75" customHeight="1" x14ac:dyDescent="0.25">
      <c r="C18" s="74"/>
      <c r="D18" s="74"/>
      <c r="E18" s="74"/>
      <c r="F18" s="74"/>
      <c r="G18" s="74"/>
    </row>
    <row r="19" spans="2:7" s="27" customFormat="1" ht="13.8" x14ac:dyDescent="0.25">
      <c r="B19" s="27" t="s">
        <v>1502</v>
      </c>
      <c r="G19" s="1267"/>
    </row>
    <row r="20" spans="2:7" s="27" customFormat="1" ht="13.8" x14ac:dyDescent="0.25">
      <c r="B20" s="27" t="s">
        <v>1506</v>
      </c>
      <c r="C20" s="13">
        <v>74</v>
      </c>
      <c r="D20" s="13">
        <v>76</v>
      </c>
      <c r="E20" s="13">
        <v>84</v>
      </c>
      <c r="F20" s="13">
        <v>88</v>
      </c>
      <c r="G20" s="13">
        <v>95</v>
      </c>
    </row>
    <row r="21" spans="2:7" s="27" customFormat="1" ht="12.75" customHeight="1" x14ac:dyDescent="0.25">
      <c r="B21" s="43"/>
      <c r="C21" s="141"/>
      <c r="D21" s="141"/>
      <c r="E21" s="141"/>
      <c r="F21" s="141"/>
      <c r="G21" s="141"/>
    </row>
    <row r="22" spans="2:7" s="27" customFormat="1" ht="12.75" customHeight="1" x14ac:dyDescent="0.25">
      <c r="B22" s="33" t="s">
        <v>1507</v>
      </c>
      <c r="C22" s="57">
        <v>6093</v>
      </c>
      <c r="D22" s="57">
        <v>6196</v>
      </c>
      <c r="E22" s="57">
        <v>6359</v>
      </c>
      <c r="F22" s="57">
        <v>6621</v>
      </c>
      <c r="G22" s="57">
        <v>6857</v>
      </c>
    </row>
    <row r="23" spans="2:7" s="27" customFormat="1" ht="12.75" customHeight="1" x14ac:dyDescent="0.25">
      <c r="B23" s="43"/>
      <c r="C23" s="141"/>
      <c r="D23" s="141"/>
      <c r="E23" s="141"/>
      <c r="F23" s="141"/>
      <c r="G23" s="141"/>
    </row>
    <row r="24" spans="2:7" s="27" customFormat="1" ht="13.8" x14ac:dyDescent="0.25">
      <c r="B24" s="27" t="s">
        <v>1508</v>
      </c>
      <c r="C24" s="13">
        <v>742</v>
      </c>
      <c r="D24" s="13">
        <v>710</v>
      </c>
      <c r="E24" s="13">
        <v>814</v>
      </c>
      <c r="F24" s="13">
        <v>1018</v>
      </c>
      <c r="G24" s="13">
        <v>1044</v>
      </c>
    </row>
    <row r="25" spans="2:7" s="27" customFormat="1" ht="13.8" x14ac:dyDescent="0.25">
      <c r="B25" s="43" t="s">
        <v>1195</v>
      </c>
      <c r="C25" s="80">
        <v>320</v>
      </c>
      <c r="D25" s="80">
        <v>343</v>
      </c>
      <c r="E25" s="80">
        <v>374</v>
      </c>
      <c r="F25" s="80">
        <v>480</v>
      </c>
      <c r="G25" s="80">
        <v>517</v>
      </c>
    </row>
    <row r="26" spans="2:7" s="27" customFormat="1" ht="13.8" x14ac:dyDescent="0.25">
      <c r="B26" s="43" t="s">
        <v>1188</v>
      </c>
      <c r="C26" s="80">
        <v>145</v>
      </c>
      <c r="D26" s="80">
        <v>115</v>
      </c>
      <c r="E26" s="80">
        <v>174</v>
      </c>
      <c r="F26" s="80">
        <v>218</v>
      </c>
      <c r="G26" s="80">
        <v>214</v>
      </c>
    </row>
    <row r="27" spans="2:7" s="27" customFormat="1" ht="13.8" x14ac:dyDescent="0.25">
      <c r="B27" s="43" t="s">
        <v>1194</v>
      </c>
      <c r="C27" s="80">
        <v>229</v>
      </c>
      <c r="D27" s="80">
        <v>205</v>
      </c>
      <c r="E27" s="80">
        <v>215</v>
      </c>
      <c r="F27" s="80">
        <v>267</v>
      </c>
      <c r="G27" s="80">
        <v>259</v>
      </c>
    </row>
    <row r="28" spans="2:7" s="27" customFormat="1" ht="13.8" x14ac:dyDescent="0.25">
      <c r="B28" s="43" t="s">
        <v>1503</v>
      </c>
      <c r="C28" s="80">
        <v>48</v>
      </c>
      <c r="D28" s="80">
        <v>47</v>
      </c>
      <c r="E28" s="80">
        <v>51</v>
      </c>
      <c r="F28" s="80">
        <v>53</v>
      </c>
      <c r="G28" s="80">
        <v>54</v>
      </c>
    </row>
    <row r="29" spans="2:7" s="27" customFormat="1" ht="13.8" x14ac:dyDescent="0.25">
      <c r="B29" s="43"/>
      <c r="C29" s="80"/>
      <c r="D29" s="80"/>
      <c r="E29" s="80"/>
      <c r="F29" s="80"/>
      <c r="G29" s="80"/>
    </row>
    <row r="30" spans="2:7" s="27" customFormat="1" ht="13.8" x14ac:dyDescent="0.25">
      <c r="B30" s="27" t="s">
        <v>1509</v>
      </c>
      <c r="C30" s="13">
        <v>223</v>
      </c>
      <c r="D30" s="13">
        <v>222</v>
      </c>
      <c r="E30" s="13">
        <v>243</v>
      </c>
      <c r="F30" s="13">
        <v>259</v>
      </c>
      <c r="G30" s="13">
        <v>271</v>
      </c>
    </row>
    <row r="31" spans="2:7" s="27" customFormat="1" ht="13.8" x14ac:dyDescent="0.25">
      <c r="B31" s="43"/>
      <c r="C31" s="80"/>
      <c r="D31" s="80"/>
      <c r="E31" s="80"/>
      <c r="F31" s="80"/>
      <c r="G31" s="80"/>
    </row>
    <row r="32" spans="2:7" s="27" customFormat="1" ht="13.8" x14ac:dyDescent="0.25">
      <c r="B32" s="27" t="s">
        <v>1502</v>
      </c>
      <c r="G32" s="1267"/>
    </row>
    <row r="33" spans="2:7" s="27" customFormat="1" ht="13.8" x14ac:dyDescent="0.25">
      <c r="B33" s="27" t="s">
        <v>1510</v>
      </c>
      <c r="C33" s="13">
        <v>7</v>
      </c>
      <c r="D33" s="13">
        <v>5</v>
      </c>
      <c r="E33" s="13">
        <v>4</v>
      </c>
      <c r="F33" s="13">
        <v>5</v>
      </c>
      <c r="G33" s="13">
        <v>6</v>
      </c>
    </row>
    <row r="34" spans="2:7" s="27" customFormat="1" ht="13.8" x14ac:dyDescent="0.25">
      <c r="C34" s="13"/>
      <c r="D34" s="13"/>
      <c r="E34" s="13"/>
      <c r="F34" s="13"/>
      <c r="G34" s="13"/>
    </row>
    <row r="35" spans="2:7" s="27" customFormat="1" ht="13.8" x14ac:dyDescent="0.25">
      <c r="B35" s="33" t="s">
        <v>1512</v>
      </c>
      <c r="C35" s="57">
        <v>972</v>
      </c>
      <c r="D35" s="57">
        <v>937</v>
      </c>
      <c r="E35" s="57">
        <v>1061</v>
      </c>
      <c r="F35" s="57">
        <v>1282</v>
      </c>
      <c r="G35" s="57">
        <v>1321</v>
      </c>
    </row>
    <row r="36" spans="2:7" s="27" customFormat="1" ht="4.5" customHeight="1" x14ac:dyDescent="0.25">
      <c r="C36" s="78"/>
      <c r="D36" s="78"/>
      <c r="E36" s="78"/>
      <c r="F36" s="78"/>
      <c r="G36" s="78"/>
    </row>
    <row r="37" spans="2:7" s="27" customFormat="1" ht="4.5" customHeight="1" x14ac:dyDescent="0.25">
      <c r="C37" s="130"/>
      <c r="D37" s="130"/>
      <c r="E37" s="130"/>
      <c r="F37" s="130"/>
      <c r="G37" s="130"/>
    </row>
    <row r="38" spans="2:7" s="33" customFormat="1" ht="13.8" x14ac:dyDescent="0.25">
      <c r="B38" s="33" t="s">
        <v>1513</v>
      </c>
      <c r="C38" s="57">
        <v>7065</v>
      </c>
      <c r="D38" s="57">
        <v>7133</v>
      </c>
      <c r="E38" s="57">
        <v>7420</v>
      </c>
      <c r="F38" s="57">
        <v>7903</v>
      </c>
      <c r="G38" s="57">
        <v>8178</v>
      </c>
    </row>
    <row r="39" spans="2:7" s="27" customFormat="1" ht="12.75" customHeight="1" x14ac:dyDescent="0.25">
      <c r="C39" s="13"/>
      <c r="D39" s="13"/>
      <c r="E39" s="13"/>
      <c r="F39" s="13"/>
      <c r="G39" s="13"/>
    </row>
    <row r="40" spans="2:7" s="27" customFormat="1" ht="13.8" x14ac:dyDescent="0.25">
      <c r="B40" s="1267" t="s">
        <v>2231</v>
      </c>
      <c r="C40" s="13">
        <v>3</v>
      </c>
      <c r="D40" s="13">
        <v>5</v>
      </c>
      <c r="E40" s="13">
        <v>-11</v>
      </c>
      <c r="F40" s="13">
        <v>14</v>
      </c>
      <c r="G40" s="13">
        <v>28</v>
      </c>
    </row>
    <row r="41" spans="2:7" s="27" customFormat="1" ht="13.8" x14ac:dyDescent="0.25">
      <c r="B41" s="1267" t="s">
        <v>2230</v>
      </c>
      <c r="C41" s="13">
        <v>3</v>
      </c>
      <c r="D41" s="13">
        <v>6</v>
      </c>
      <c r="E41" s="13">
        <v>-11</v>
      </c>
      <c r="F41" s="13">
        <v>11</v>
      </c>
      <c r="G41" s="13">
        <v>24</v>
      </c>
    </row>
    <row r="42" spans="2:7" s="27" customFormat="1" ht="13.8" x14ac:dyDescent="0.25">
      <c r="B42" s="43" t="s">
        <v>605</v>
      </c>
      <c r="C42" s="80">
        <v>15</v>
      </c>
      <c r="D42" s="80">
        <v>4</v>
      </c>
      <c r="E42" s="80">
        <v>-19</v>
      </c>
      <c r="F42" s="80">
        <v>9</v>
      </c>
      <c r="G42" s="80">
        <v>15</v>
      </c>
    </row>
    <row r="43" spans="2:7" s="27" customFormat="1" ht="13.8" x14ac:dyDescent="0.25">
      <c r="B43" s="43" t="s">
        <v>606</v>
      </c>
      <c r="C43" s="219">
        <v>-12</v>
      </c>
      <c r="D43" s="219">
        <v>2</v>
      </c>
      <c r="E43" s="219">
        <v>8</v>
      </c>
      <c r="F43" s="219">
        <v>2</v>
      </c>
      <c r="G43" s="219">
        <v>9</v>
      </c>
    </row>
    <row r="44" spans="2:7" s="27" customFormat="1" ht="4.5" customHeight="1" x14ac:dyDescent="0.25">
      <c r="G44" s="1267"/>
    </row>
    <row r="45" spans="2:7" s="27" customFormat="1" ht="4.5" customHeight="1" x14ac:dyDescent="0.25">
      <c r="C45" s="92"/>
      <c r="D45" s="92"/>
      <c r="E45" s="92"/>
      <c r="F45" s="92"/>
      <c r="G45" s="92"/>
    </row>
    <row r="46" spans="2:7" s="33" customFormat="1" ht="13.8" x14ac:dyDescent="0.25">
      <c r="B46" s="33" t="s">
        <v>2232</v>
      </c>
      <c r="C46" s="57">
        <f>C38+C40</f>
        <v>7068</v>
      </c>
      <c r="D46" s="57">
        <f>D38+D40</f>
        <v>7138</v>
      </c>
      <c r="E46" s="57">
        <f>E38+E40</f>
        <v>7409</v>
      </c>
      <c r="F46" s="57">
        <f>F38+F40</f>
        <v>7917</v>
      </c>
      <c r="G46" s="57">
        <f>G38+G40</f>
        <v>8206</v>
      </c>
    </row>
    <row r="47" spans="2:7" s="33" customFormat="1" ht="12.75" customHeight="1" x14ac:dyDescent="0.25">
      <c r="C47" s="57"/>
      <c r="D47" s="57"/>
      <c r="E47" s="57"/>
      <c r="F47" s="57"/>
      <c r="G47" s="57"/>
    </row>
    <row r="48" spans="2:7" s="27" customFormat="1" ht="13.8" x14ac:dyDescent="0.25">
      <c r="B48" s="1267" t="s">
        <v>2233</v>
      </c>
      <c r="C48" s="13">
        <v>2794</v>
      </c>
      <c r="D48" s="13">
        <v>3070</v>
      </c>
      <c r="E48" s="13">
        <v>3164</v>
      </c>
      <c r="F48" s="13">
        <v>3275</v>
      </c>
      <c r="G48" s="13">
        <v>3446</v>
      </c>
    </row>
    <row r="49" spans="2:7" s="82" customFormat="1" x14ac:dyDescent="0.25">
      <c r="B49" s="82" t="s">
        <v>271</v>
      </c>
      <c r="C49" s="350">
        <v>1238</v>
      </c>
      <c r="D49" s="350">
        <v>1447</v>
      </c>
      <c r="E49" s="350">
        <v>1498</v>
      </c>
      <c r="F49" s="350">
        <v>1525</v>
      </c>
      <c r="G49" s="350">
        <v>1587</v>
      </c>
    </row>
    <row r="50" spans="2:7" s="43" customFormat="1" ht="11.4" x14ac:dyDescent="0.2">
      <c r="B50" s="43" t="s">
        <v>781</v>
      </c>
      <c r="C50" s="80">
        <v>815</v>
      </c>
      <c r="D50" s="80">
        <v>960</v>
      </c>
      <c r="E50" s="80">
        <v>1020</v>
      </c>
      <c r="F50" s="80">
        <v>1035</v>
      </c>
      <c r="G50" s="80">
        <v>1081</v>
      </c>
    </row>
    <row r="51" spans="2:7" s="43" customFormat="1" ht="11.4" x14ac:dyDescent="0.2">
      <c r="B51" s="43" t="s">
        <v>782</v>
      </c>
      <c r="C51" s="80">
        <v>423</v>
      </c>
      <c r="D51" s="80">
        <v>487</v>
      </c>
      <c r="E51" s="80">
        <v>478</v>
      </c>
      <c r="F51" s="80">
        <v>490</v>
      </c>
      <c r="G51" s="80">
        <v>506</v>
      </c>
    </row>
    <row r="52" spans="2:7" s="82" customFormat="1" x14ac:dyDescent="0.25">
      <c r="B52" s="82" t="s">
        <v>952</v>
      </c>
      <c r="C52" s="350">
        <v>1556</v>
      </c>
      <c r="D52" s="350">
        <v>1623</v>
      </c>
      <c r="E52" s="350">
        <v>1666</v>
      </c>
      <c r="F52" s="350">
        <v>1750</v>
      </c>
      <c r="G52" s="350">
        <v>1859</v>
      </c>
    </row>
    <row r="53" spans="2:7" s="43" customFormat="1" ht="11.4" x14ac:dyDescent="0.2">
      <c r="B53" s="43" t="s">
        <v>783</v>
      </c>
      <c r="C53" s="80">
        <v>833</v>
      </c>
      <c r="D53" s="80">
        <v>858</v>
      </c>
      <c r="E53" s="80">
        <v>904</v>
      </c>
      <c r="F53" s="80">
        <v>952</v>
      </c>
      <c r="G53" s="80">
        <v>1007</v>
      </c>
    </row>
    <row r="54" spans="2:7" s="43" customFormat="1" ht="11.4" x14ac:dyDescent="0.2">
      <c r="B54" s="43" t="s">
        <v>528</v>
      </c>
      <c r="C54" s="80">
        <v>723</v>
      </c>
      <c r="D54" s="80">
        <v>765</v>
      </c>
      <c r="E54" s="80">
        <v>762</v>
      </c>
      <c r="F54" s="80">
        <v>798</v>
      </c>
      <c r="G54" s="80">
        <v>852</v>
      </c>
    </row>
    <row r="55" spans="2:7" s="27" customFormat="1" ht="12.75" customHeight="1" x14ac:dyDescent="0.25">
      <c r="B55" s="43"/>
      <c r="C55" s="13"/>
      <c r="D55" s="13"/>
      <c r="E55" s="13"/>
      <c r="F55" s="13"/>
      <c r="G55" s="13"/>
    </row>
    <row r="56" spans="2:7" s="27" customFormat="1" ht="13.8" x14ac:dyDescent="0.25">
      <c r="B56" s="1267" t="s">
        <v>2234</v>
      </c>
      <c r="C56" s="13">
        <v>4004</v>
      </c>
      <c r="D56" s="13">
        <v>4116</v>
      </c>
      <c r="E56" s="13">
        <v>4193</v>
      </c>
      <c r="F56" s="13">
        <v>4471</v>
      </c>
      <c r="G56" s="13">
        <v>4651</v>
      </c>
    </row>
    <row r="57" spans="2:7" s="82" customFormat="1" x14ac:dyDescent="0.25">
      <c r="B57" s="82" t="s">
        <v>546</v>
      </c>
      <c r="C57" s="350">
        <v>1305</v>
      </c>
      <c r="D57" s="350">
        <v>1380</v>
      </c>
      <c r="E57" s="350">
        <v>1450</v>
      </c>
      <c r="F57" s="350">
        <v>1527</v>
      </c>
      <c r="G57" s="350">
        <v>1619</v>
      </c>
    </row>
    <row r="58" spans="2:7" s="43" customFormat="1" ht="11.4" x14ac:dyDescent="0.2">
      <c r="B58" s="43" t="s">
        <v>1189</v>
      </c>
      <c r="C58" s="80">
        <v>1135</v>
      </c>
      <c r="D58" s="80">
        <v>1189</v>
      </c>
      <c r="E58" s="80">
        <v>1246</v>
      </c>
      <c r="F58" s="80">
        <v>1315</v>
      </c>
      <c r="G58" s="80">
        <v>1404</v>
      </c>
    </row>
    <row r="59" spans="2:7" s="43" customFormat="1" ht="11.4" x14ac:dyDescent="0.2">
      <c r="B59" s="43" t="s">
        <v>1390</v>
      </c>
      <c r="C59" s="80">
        <v>170</v>
      </c>
      <c r="D59" s="80">
        <v>191</v>
      </c>
      <c r="E59" s="80">
        <v>204</v>
      </c>
      <c r="F59" s="80">
        <v>212</v>
      </c>
      <c r="G59" s="80">
        <v>215</v>
      </c>
    </row>
    <row r="60" spans="2:7" s="82" customFormat="1" x14ac:dyDescent="0.25">
      <c r="B60" s="82" t="s">
        <v>1391</v>
      </c>
      <c r="C60" s="350">
        <v>2699</v>
      </c>
      <c r="D60" s="350">
        <v>2736</v>
      </c>
      <c r="E60" s="350">
        <v>2743</v>
      </c>
      <c r="F60" s="350">
        <v>2944</v>
      </c>
      <c r="G60" s="350">
        <v>3032</v>
      </c>
    </row>
    <row r="61" spans="2:7" s="43" customFormat="1" ht="11.4" x14ac:dyDescent="0.2">
      <c r="B61" s="43" t="s">
        <v>467</v>
      </c>
      <c r="C61" s="80">
        <v>1293</v>
      </c>
      <c r="D61" s="80">
        <v>1300</v>
      </c>
      <c r="E61" s="80">
        <v>1235</v>
      </c>
      <c r="F61" s="80">
        <v>1330</v>
      </c>
      <c r="G61" s="80">
        <v>1355</v>
      </c>
    </row>
    <row r="62" spans="2:7" s="43" customFormat="1" ht="11.4" x14ac:dyDescent="0.2">
      <c r="B62" s="43" t="s">
        <v>468</v>
      </c>
      <c r="C62" s="80">
        <v>1406</v>
      </c>
      <c r="D62" s="80">
        <v>1436</v>
      </c>
      <c r="E62" s="80">
        <v>1508</v>
      </c>
      <c r="F62" s="80">
        <v>1614</v>
      </c>
      <c r="G62" s="80">
        <v>1677</v>
      </c>
    </row>
    <row r="63" spans="2:7" s="27" customFormat="1" ht="12.75" customHeight="1" x14ac:dyDescent="0.25">
      <c r="B63" s="43"/>
      <c r="C63" s="13"/>
      <c r="D63" s="13"/>
      <c r="E63" s="13"/>
      <c r="F63" s="13"/>
      <c r="G63" s="13"/>
    </row>
    <row r="64" spans="2:7" s="27" customFormat="1" ht="13.8" x14ac:dyDescent="0.25">
      <c r="B64" s="1267" t="s">
        <v>2235</v>
      </c>
      <c r="C64" s="13">
        <v>0</v>
      </c>
      <c r="D64" s="13">
        <v>-4</v>
      </c>
      <c r="E64" s="13">
        <v>-4</v>
      </c>
      <c r="F64" s="13">
        <v>-6</v>
      </c>
      <c r="G64" s="13">
        <v>-7</v>
      </c>
    </row>
    <row r="65" spans="1:10" s="27" customFormat="1" ht="4.5" customHeight="1" x14ac:dyDescent="0.25">
      <c r="C65" s="61"/>
      <c r="D65" s="61"/>
      <c r="E65" s="61"/>
      <c r="F65" s="61"/>
      <c r="G65" s="61"/>
    </row>
    <row r="66" spans="1:10" s="27" customFormat="1" ht="14.4" thickBot="1" x14ac:dyDescent="0.3">
      <c r="B66" s="33" t="s">
        <v>2236</v>
      </c>
      <c r="C66" s="180">
        <v>5858</v>
      </c>
      <c r="D66" s="180">
        <v>6088</v>
      </c>
      <c r="E66" s="180">
        <v>6376</v>
      </c>
      <c r="F66" s="180">
        <v>6715</v>
      </c>
      <c r="G66" s="180">
        <v>6994</v>
      </c>
    </row>
    <row r="67" spans="1:10" s="43" customFormat="1" ht="12" thickTop="1" x14ac:dyDescent="0.2">
      <c r="B67" s="43" t="s">
        <v>1582</v>
      </c>
      <c r="C67" s="248">
        <v>1.6</v>
      </c>
      <c r="D67" s="248">
        <v>3.9</v>
      </c>
      <c r="E67" s="248">
        <v>4.7</v>
      </c>
      <c r="F67" s="248">
        <v>5.3</v>
      </c>
      <c r="G67" s="248">
        <v>4.2</v>
      </c>
    </row>
    <row r="68" spans="1:10" s="43" customFormat="1" ht="12.75" customHeight="1" x14ac:dyDescent="0.2">
      <c r="C68" s="351"/>
      <c r="D68" s="351"/>
      <c r="E68" s="351"/>
      <c r="F68" s="351"/>
      <c r="G68" s="351"/>
      <c r="H68" s="351"/>
      <c r="I68" s="351"/>
      <c r="J68" s="247"/>
    </row>
    <row r="69" spans="1:10" ht="13.8" x14ac:dyDescent="0.25">
      <c r="A69" s="676" t="s">
        <v>1344</v>
      </c>
      <c r="C69" s="155"/>
      <c r="D69" s="155"/>
      <c r="E69" s="155"/>
      <c r="F69" s="155"/>
      <c r="G69" s="155"/>
      <c r="H69" s="155"/>
      <c r="I69" s="155"/>
      <c r="J69" s="155"/>
    </row>
    <row r="71" spans="1:10" ht="27" customHeight="1" x14ac:dyDescent="0.25">
      <c r="A71" s="1457" t="s">
        <v>2229</v>
      </c>
      <c r="B71" s="1457"/>
      <c r="C71" s="1457"/>
      <c r="D71" s="1457"/>
      <c r="E71" s="1457"/>
      <c r="F71" s="1457"/>
      <c r="G71" s="1457"/>
      <c r="H71" s="675"/>
      <c r="I71" s="675"/>
    </row>
  </sheetData>
  <mergeCells count="5">
    <mergeCell ref="A5:G5"/>
    <mergeCell ref="A1:G1"/>
    <mergeCell ref="A3:G3"/>
    <mergeCell ref="A4:G4"/>
    <mergeCell ref="A71:G71"/>
  </mergeCells>
  <hyperlinks>
    <hyperlink ref="A71:G71" r:id="rId1" display="Source: Statistics Canada. Table 36-10-0222-01 Gross domestic product, expenditure-based, provincial and territorial, annual (x 1,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2"/>
  <headerFooter alignWithMargins="0"/>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2"/>
    <pageSetUpPr fitToPage="1"/>
  </sheetPr>
  <dimension ref="A1:S37"/>
  <sheetViews>
    <sheetView zoomScaleNormal="100" workbookViewId="0">
      <selection sqref="A1:G1"/>
    </sheetView>
  </sheetViews>
  <sheetFormatPr defaultRowHeight="13.2" x14ac:dyDescent="0.25"/>
  <cols>
    <col min="1" max="1" width="5" customWidth="1"/>
    <col min="2" max="2" width="53.33203125" customWidth="1"/>
    <col min="3" max="7" width="11.88671875" customWidth="1"/>
  </cols>
  <sheetData>
    <row r="1" spans="1:19" ht="17.399999999999999" x14ac:dyDescent="0.3">
      <c r="A1" s="1436" t="s">
        <v>525</v>
      </c>
      <c r="B1" s="1436"/>
      <c r="C1" s="1436"/>
      <c r="D1" s="1436"/>
      <c r="E1" s="1436"/>
      <c r="F1" s="1436"/>
      <c r="G1" s="1436"/>
      <c r="K1" s="523"/>
    </row>
    <row r="2" spans="1:19" ht="17.399999999999999" x14ac:dyDescent="0.3">
      <c r="A2" s="28"/>
    </row>
    <row r="3" spans="1:19" ht="17.399999999999999" x14ac:dyDescent="0.3">
      <c r="A3" s="1437" t="s">
        <v>2474</v>
      </c>
      <c r="B3" s="1437"/>
      <c r="C3" s="1437"/>
      <c r="D3" s="1437"/>
      <c r="E3" s="1437"/>
      <c r="F3" s="1437"/>
      <c r="G3" s="1437"/>
    </row>
    <row r="4" spans="1:19" ht="17.399999999999999" x14ac:dyDescent="0.3">
      <c r="A4" s="1437" t="s">
        <v>444</v>
      </c>
      <c r="B4" s="1437"/>
      <c r="C4" s="1437"/>
      <c r="D4" s="1437"/>
      <c r="E4" s="1437"/>
      <c r="F4" s="1437"/>
      <c r="G4" s="1437"/>
    </row>
    <row r="5" spans="1:19" ht="17.399999999999999" x14ac:dyDescent="0.3">
      <c r="A5" s="1437" t="s">
        <v>253</v>
      </c>
      <c r="B5" s="1437"/>
      <c r="C5" s="1437"/>
      <c r="D5" s="1437"/>
      <c r="E5" s="1437"/>
      <c r="F5" s="1437"/>
      <c r="G5" s="1437"/>
      <c r="H5" s="27"/>
      <c r="I5" s="27"/>
      <c r="J5" s="27"/>
      <c r="K5" s="27"/>
      <c r="L5" s="27"/>
      <c r="M5" s="27"/>
      <c r="N5" s="27"/>
      <c r="O5" s="27"/>
      <c r="P5" s="27"/>
      <c r="Q5" s="27"/>
      <c r="R5" s="27"/>
      <c r="S5" s="27"/>
    </row>
    <row r="6" spans="1:19" ht="12.75" customHeight="1" x14ac:dyDescent="0.3">
      <c r="A6" s="16"/>
      <c r="B6" s="16"/>
      <c r="C6" s="16"/>
      <c r="D6" s="16"/>
      <c r="E6" s="16"/>
      <c r="F6" s="16"/>
      <c r="G6" s="16"/>
    </row>
    <row r="8" spans="1:19" s="29" customFormat="1" ht="15.75" customHeight="1" x14ac:dyDescent="0.3">
      <c r="B8" s="29" t="s">
        <v>961</v>
      </c>
      <c r="C8" s="38" t="s">
        <v>1868</v>
      </c>
      <c r="D8" s="38" t="s">
        <v>1953</v>
      </c>
      <c r="E8" s="38" t="s">
        <v>2145</v>
      </c>
      <c r="F8" s="38" t="s">
        <v>2267</v>
      </c>
      <c r="G8" s="38" t="s">
        <v>2472</v>
      </c>
    </row>
    <row r="9" spans="1:19" ht="4.5" customHeight="1" thickBot="1" x14ac:dyDescent="0.3">
      <c r="B9" s="25"/>
      <c r="C9" s="19"/>
      <c r="D9" s="19"/>
      <c r="E9" s="19"/>
      <c r="F9" s="19"/>
      <c r="G9" s="19"/>
    </row>
    <row r="10" spans="1:19" ht="4.5" customHeight="1" x14ac:dyDescent="0.25"/>
    <row r="11" spans="1:19" s="27" customFormat="1" ht="13.8" x14ac:dyDescent="0.25">
      <c r="F11" s="1178"/>
      <c r="G11" s="1267"/>
    </row>
    <row r="12" spans="1:19" s="27" customFormat="1" ht="13.8" x14ac:dyDescent="0.25">
      <c r="B12" s="27" t="s">
        <v>1569</v>
      </c>
      <c r="C12" s="13">
        <v>3034</v>
      </c>
      <c r="D12" s="13">
        <v>3086</v>
      </c>
      <c r="E12" s="13">
        <v>3168</v>
      </c>
      <c r="F12" s="13">
        <v>3342</v>
      </c>
      <c r="G12" s="13">
        <v>3485</v>
      </c>
    </row>
    <row r="13" spans="1:19" s="27" customFormat="1" ht="12.75" customHeight="1" x14ac:dyDescent="0.25">
      <c r="B13" s="43" t="s">
        <v>1570</v>
      </c>
      <c r="C13" s="80">
        <v>2609</v>
      </c>
      <c r="D13" s="80">
        <v>2656</v>
      </c>
      <c r="E13" s="80">
        <v>2733</v>
      </c>
      <c r="F13" s="80">
        <v>2902</v>
      </c>
      <c r="G13" s="80">
        <v>3025</v>
      </c>
    </row>
    <row r="14" spans="1:19" s="27" customFormat="1" ht="13.8" x14ac:dyDescent="0.25">
      <c r="B14" s="43" t="s">
        <v>1571</v>
      </c>
      <c r="C14" s="80">
        <v>425</v>
      </c>
      <c r="D14" s="80">
        <v>430</v>
      </c>
      <c r="E14" s="80">
        <v>435</v>
      </c>
      <c r="F14" s="80">
        <v>440</v>
      </c>
      <c r="G14" s="80">
        <v>460</v>
      </c>
    </row>
    <row r="15" spans="1:19" s="27" customFormat="1" ht="12.75" customHeight="1" x14ac:dyDescent="0.25">
      <c r="B15" s="43"/>
      <c r="C15" s="74"/>
      <c r="D15" s="74"/>
      <c r="E15" s="74"/>
      <c r="F15" s="74"/>
      <c r="G15" s="74"/>
    </row>
    <row r="16" spans="1:19" s="27" customFormat="1" ht="13.8" x14ac:dyDescent="0.25">
      <c r="B16" s="27" t="s">
        <v>1572</v>
      </c>
      <c r="C16" s="13">
        <v>1277</v>
      </c>
      <c r="D16" s="13">
        <v>1398</v>
      </c>
      <c r="E16" s="13">
        <v>1496</v>
      </c>
      <c r="F16" s="13">
        <v>1579</v>
      </c>
      <c r="G16" s="13">
        <v>1655</v>
      </c>
    </row>
    <row r="17" spans="1:7" s="27" customFormat="1" ht="12.75" customHeight="1" x14ac:dyDescent="0.25">
      <c r="B17" s="43" t="s">
        <v>1573</v>
      </c>
      <c r="C17" s="80">
        <v>649</v>
      </c>
      <c r="D17" s="80">
        <v>735</v>
      </c>
      <c r="E17" s="80">
        <v>830</v>
      </c>
      <c r="F17" s="80">
        <v>909</v>
      </c>
      <c r="G17" s="80">
        <v>954</v>
      </c>
    </row>
    <row r="18" spans="1:7" s="27" customFormat="1" ht="13.8" x14ac:dyDescent="0.25">
      <c r="B18" s="43" t="s">
        <v>1574</v>
      </c>
      <c r="C18" s="80">
        <v>366</v>
      </c>
      <c r="D18" s="80">
        <v>395</v>
      </c>
      <c r="E18" s="80">
        <v>399</v>
      </c>
      <c r="F18" s="80">
        <v>403</v>
      </c>
      <c r="G18" s="80">
        <v>427</v>
      </c>
    </row>
    <row r="19" spans="1:7" s="27" customFormat="1" ht="13.8" x14ac:dyDescent="0.25">
      <c r="B19" s="43" t="s">
        <v>1575</v>
      </c>
      <c r="C19" s="80">
        <v>262</v>
      </c>
      <c r="D19" s="80">
        <v>268</v>
      </c>
      <c r="E19" s="80">
        <v>267</v>
      </c>
      <c r="F19" s="80">
        <v>267</v>
      </c>
      <c r="G19" s="80">
        <v>274</v>
      </c>
    </row>
    <row r="20" spans="1:7" s="27" customFormat="1" ht="12.75" customHeight="1" x14ac:dyDescent="0.25">
      <c r="B20" s="43" t="s">
        <v>1576</v>
      </c>
      <c r="C20" s="141"/>
      <c r="D20" s="141"/>
      <c r="E20" s="141"/>
      <c r="F20" s="141"/>
      <c r="G20" s="141"/>
    </row>
    <row r="21" spans="1:7" s="27" customFormat="1" ht="12.75" customHeight="1" x14ac:dyDescent="0.25">
      <c r="B21" s="43"/>
      <c r="C21" s="141"/>
      <c r="D21" s="141"/>
      <c r="E21" s="141"/>
      <c r="F21" s="141"/>
      <c r="G21" s="141"/>
    </row>
    <row r="22" spans="1:7" s="27" customFormat="1" ht="12.75" customHeight="1" x14ac:dyDescent="0.25">
      <c r="B22" s="27" t="s">
        <v>1577</v>
      </c>
      <c r="C22" s="13">
        <v>855</v>
      </c>
      <c r="D22" s="13">
        <v>899</v>
      </c>
      <c r="E22" s="13">
        <v>981</v>
      </c>
      <c r="F22" s="13">
        <v>1023</v>
      </c>
      <c r="G22" s="13">
        <v>1027</v>
      </c>
    </row>
    <row r="23" spans="1:7" s="27" customFormat="1" ht="12.75" customHeight="1" x14ac:dyDescent="0.25">
      <c r="B23" s="43" t="s">
        <v>1578</v>
      </c>
      <c r="C23" s="80">
        <v>652</v>
      </c>
      <c r="D23" s="80">
        <v>689</v>
      </c>
      <c r="E23" s="80">
        <v>767</v>
      </c>
      <c r="F23" s="80">
        <v>800</v>
      </c>
      <c r="G23" s="80">
        <v>796</v>
      </c>
    </row>
    <row r="24" spans="1:7" s="27" customFormat="1" ht="12.75" customHeight="1" x14ac:dyDescent="0.25">
      <c r="B24" s="43" t="s">
        <v>1579</v>
      </c>
      <c r="C24" s="80">
        <v>203</v>
      </c>
      <c r="D24" s="80">
        <v>210</v>
      </c>
      <c r="E24" s="80">
        <v>214</v>
      </c>
      <c r="F24" s="80">
        <v>223</v>
      </c>
      <c r="G24" s="80">
        <v>231</v>
      </c>
    </row>
    <row r="25" spans="1:7" s="27" customFormat="1" ht="12.75" customHeight="1" x14ac:dyDescent="0.25">
      <c r="B25" s="43"/>
      <c r="C25" s="141"/>
      <c r="D25" s="141"/>
      <c r="E25" s="141"/>
      <c r="F25" s="141"/>
      <c r="G25" s="141"/>
    </row>
    <row r="26" spans="1:7" s="27" customFormat="1" ht="12.75" customHeight="1" x14ac:dyDescent="0.25">
      <c r="B26" s="27" t="s">
        <v>1580</v>
      </c>
      <c r="C26" s="13">
        <v>166</v>
      </c>
      <c r="D26" s="13">
        <v>165</v>
      </c>
      <c r="E26" s="13">
        <v>151</v>
      </c>
      <c r="F26" s="13">
        <v>151</v>
      </c>
      <c r="G26" s="13">
        <v>161</v>
      </c>
    </row>
    <row r="27" spans="1:7" s="27" customFormat="1" ht="12.75" customHeight="1" x14ac:dyDescent="0.25">
      <c r="B27" s="27" t="s">
        <v>1581</v>
      </c>
      <c r="C27" s="13">
        <v>525</v>
      </c>
      <c r="D27" s="13">
        <v>537</v>
      </c>
      <c r="E27" s="13">
        <v>577</v>
      </c>
      <c r="F27" s="13">
        <v>615</v>
      </c>
      <c r="G27" s="13">
        <v>660</v>
      </c>
    </row>
    <row r="28" spans="1:7" s="27" customFormat="1" ht="12.75" customHeight="1" x14ac:dyDescent="0.25">
      <c r="B28" s="43"/>
      <c r="C28" s="141"/>
      <c r="D28" s="141"/>
      <c r="E28" s="141"/>
      <c r="F28" s="141"/>
      <c r="G28" s="141"/>
    </row>
    <row r="29" spans="1:7" s="27" customFormat="1" ht="12.75" customHeight="1" x14ac:dyDescent="0.25">
      <c r="B29" s="27" t="s">
        <v>1036</v>
      </c>
      <c r="C29" s="13">
        <v>1</v>
      </c>
      <c r="D29" s="13">
        <v>3</v>
      </c>
      <c r="E29" s="13">
        <v>3</v>
      </c>
      <c r="F29" s="13">
        <v>5</v>
      </c>
      <c r="G29" s="13">
        <v>6</v>
      </c>
    </row>
    <row r="30" spans="1:7" s="27" customFormat="1" ht="12.75" customHeight="1" x14ac:dyDescent="0.25">
      <c r="B30" s="43"/>
      <c r="C30" s="141"/>
      <c r="D30" s="141"/>
      <c r="E30" s="141"/>
      <c r="F30" s="141"/>
      <c r="G30" s="141"/>
    </row>
    <row r="31" spans="1:7" ht="13.8" x14ac:dyDescent="0.25">
      <c r="A31" s="27"/>
      <c r="B31" s="27"/>
      <c r="C31" s="61"/>
      <c r="D31" s="61"/>
      <c r="E31" s="61"/>
      <c r="F31" s="61"/>
      <c r="G31" s="61"/>
    </row>
    <row r="32" spans="1:7" ht="14.4" thickBot="1" x14ac:dyDescent="0.3">
      <c r="A32" s="27"/>
      <c r="B32" s="33" t="s">
        <v>591</v>
      </c>
      <c r="C32" s="180">
        <v>5858</v>
      </c>
      <c r="D32" s="180">
        <v>6088</v>
      </c>
      <c r="E32" s="180">
        <v>6376</v>
      </c>
      <c r="F32" s="180">
        <v>6715</v>
      </c>
      <c r="G32" s="180">
        <v>6994</v>
      </c>
    </row>
    <row r="33" spans="1:7" ht="13.8" thickTop="1" x14ac:dyDescent="0.25">
      <c r="A33" s="43"/>
      <c r="B33" s="43" t="s">
        <v>1582</v>
      </c>
      <c r="C33" s="248">
        <v>1.5955601803676833</v>
      </c>
      <c r="D33" s="248">
        <v>3.9262546944349497</v>
      </c>
      <c r="E33" s="248">
        <v>4.7306176084099816</v>
      </c>
      <c r="F33" s="248">
        <v>5.3168130489334997</v>
      </c>
      <c r="G33" s="248">
        <v>4.1548771407297069</v>
      </c>
    </row>
    <row r="35" spans="1:7" ht="13.8" x14ac:dyDescent="0.25">
      <c r="A35" s="690" t="s">
        <v>1344</v>
      </c>
      <c r="C35" s="155"/>
      <c r="D35" s="155"/>
      <c r="E35" s="155"/>
      <c r="F35" s="155"/>
      <c r="G35" s="155"/>
    </row>
    <row r="37" spans="1:7" ht="29.25" customHeight="1" x14ac:dyDescent="0.25">
      <c r="A37" s="1457" t="s">
        <v>2237</v>
      </c>
      <c r="B37" s="1457"/>
      <c r="C37" s="1457"/>
      <c r="D37" s="1457"/>
      <c r="E37" s="1457"/>
      <c r="F37" s="1457"/>
      <c r="G37" s="1457"/>
    </row>
  </sheetData>
  <customSheetViews>
    <customSheetView guid="{F67F5823-51D5-4D47-B100-5B47C1E6BCB9}" showPageBreaks="1" fitToPage="1" printArea="1">
      <selection activeCell="A2" sqref="A2"/>
      <pageMargins left="0.75" right="0.75" top="1" bottom="1" header="0.5" footer="0.5"/>
      <printOptions horizontalCentered="1"/>
      <pageSetup scale="77" firstPageNumber="33" orientation="portrait" horizontalDpi="1200" verticalDpi="1200" r:id="rId1"/>
      <headerFooter alignWithMargins="0">
        <oddFooter>&amp;C&amp;P</oddFooter>
      </headerFooter>
    </customSheetView>
    <customSheetView guid="{9014CDA8-C3FC-41E6-A045-DAEFC55B82B1}" showPageBreaks="1" fitToPage="1" printArea="1">
      <selection activeCell="A4" sqref="A4:I4"/>
      <pageMargins left="0.75" right="0.75" top="1" bottom="1" header="0.5" footer="0.5"/>
      <printOptions horizontalCentered="1"/>
      <pageSetup scale="76" firstPageNumber="33" orientation="portrait" horizontalDpi="1200" verticalDpi="1200" r:id="rId2"/>
      <headerFooter alignWithMargins="0">
        <oddFooter>&amp;C&amp;P</oddFooter>
      </headerFooter>
    </customSheetView>
  </customSheetViews>
  <mergeCells count="5">
    <mergeCell ref="A1:G1"/>
    <mergeCell ref="A3:G3"/>
    <mergeCell ref="A4:G4"/>
    <mergeCell ref="A5:G5"/>
    <mergeCell ref="A37:G37"/>
  </mergeCells>
  <phoneticPr fontId="0" type="noConversion"/>
  <hyperlinks>
    <hyperlink ref="A37:G37" r:id="rId3" display="Source: Statistics Canada. Table 36-10-0221-01 Gross domestic product, income-based, provincial and territorial, annual (x 1,000,000)"/>
  </hyperlinks>
  <printOptions horizontalCentered="1"/>
  <pageMargins left="0.74803149606299202" right="0.74803149606299202" top="0.98425196850393704" bottom="0.98425196850393704" header="0.511811023622047" footer="0.511811023622047"/>
  <pageSetup scale="77" firstPageNumber="27" orientation="portrait" useFirstPageNumber="1" r:id="rId4"/>
  <headerFooter alignWithMargins="0"/>
  <legacyDrawingHF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2"/>
    <pageSetUpPr fitToPage="1"/>
  </sheetPr>
  <dimension ref="A1:O62"/>
  <sheetViews>
    <sheetView zoomScaleNormal="100" workbookViewId="0">
      <selection sqref="A1:J1"/>
    </sheetView>
  </sheetViews>
  <sheetFormatPr defaultRowHeight="13.2" x14ac:dyDescent="0.25"/>
  <cols>
    <col min="1" max="1" width="11.6640625" customWidth="1"/>
    <col min="2" max="3" width="12.6640625" customWidth="1"/>
    <col min="4" max="4" width="16.44140625" customWidth="1"/>
    <col min="5" max="7" width="12.6640625" customWidth="1"/>
    <col min="8" max="8" width="16.109375" bestFit="1" customWidth="1"/>
    <col min="9" max="10" width="12.6640625" customWidth="1"/>
  </cols>
  <sheetData>
    <row r="1" spans="1:10" ht="17.399999999999999" x14ac:dyDescent="0.3">
      <c r="A1" s="1436" t="s">
        <v>1253</v>
      </c>
      <c r="B1" s="1436"/>
      <c r="C1" s="1436"/>
      <c r="D1" s="1436"/>
      <c r="E1" s="1436"/>
      <c r="F1" s="1436"/>
      <c r="G1" s="1436"/>
      <c r="H1" s="1436"/>
      <c r="I1" s="1436"/>
      <c r="J1" s="1436"/>
    </row>
    <row r="2" spans="1:10" ht="17.399999999999999" x14ac:dyDescent="0.3">
      <c r="A2" s="28"/>
    </row>
    <row r="3" spans="1:10" ht="17.399999999999999" x14ac:dyDescent="0.3">
      <c r="A3" s="1437" t="s">
        <v>2477</v>
      </c>
      <c r="B3" s="1437"/>
      <c r="C3" s="1437"/>
      <c r="D3" s="1437"/>
      <c r="E3" s="1437"/>
      <c r="F3" s="1437"/>
      <c r="G3" s="1437"/>
      <c r="H3" s="1437"/>
      <c r="I3" s="1437"/>
      <c r="J3" s="1437"/>
    </row>
    <row r="4" spans="1:10" ht="17.399999999999999" x14ac:dyDescent="0.3">
      <c r="A4" s="1437" t="s">
        <v>1031</v>
      </c>
      <c r="B4" s="1437"/>
      <c r="C4" s="1437"/>
      <c r="D4" s="1437"/>
      <c r="E4" s="1437"/>
      <c r="F4" s="1437"/>
      <c r="G4" s="1437"/>
      <c r="H4" s="1437"/>
      <c r="I4" s="1437"/>
      <c r="J4" s="1437"/>
    </row>
    <row r="5" spans="1:10" ht="18" customHeight="1" x14ac:dyDescent="0.3">
      <c r="A5" s="1437" t="s">
        <v>894</v>
      </c>
      <c r="B5" s="1437"/>
      <c r="C5" s="1437"/>
      <c r="D5" s="1437"/>
      <c r="E5" s="1437"/>
      <c r="F5" s="1437"/>
      <c r="G5" s="1437"/>
      <c r="H5" s="1437"/>
      <c r="I5" s="1437"/>
      <c r="J5" s="1437"/>
    </row>
    <row r="6" spans="1:10" ht="12.75" customHeight="1" x14ac:dyDescent="0.3">
      <c r="A6" s="16"/>
      <c r="B6" s="16"/>
      <c r="C6" s="16"/>
      <c r="D6" s="16"/>
      <c r="E6" s="16"/>
      <c r="F6" s="16"/>
      <c r="G6" s="16"/>
      <c r="H6" s="16"/>
      <c r="I6" s="16"/>
      <c r="J6" s="16"/>
    </row>
    <row r="7" spans="1:10" ht="12.75" customHeight="1" x14ac:dyDescent="0.25"/>
    <row r="8" spans="1:10" s="17" customFormat="1" ht="14.25" customHeight="1" x14ac:dyDescent="0.3">
      <c r="B8" s="1445" t="s">
        <v>572</v>
      </c>
      <c r="C8" s="1445"/>
      <c r="D8" s="1445"/>
      <c r="E8" s="79"/>
      <c r="F8" s="1445" t="s">
        <v>573</v>
      </c>
      <c r="G8" s="1445"/>
      <c r="H8" s="1445"/>
      <c r="I8" s="1445" t="s">
        <v>777</v>
      </c>
      <c r="J8" s="1445"/>
    </row>
    <row r="9" spans="1:10" s="17" customFormat="1" ht="4.5" customHeight="1" thickBot="1" x14ac:dyDescent="0.35">
      <c r="A9" s="24"/>
      <c r="B9" s="23"/>
      <c r="C9" s="23"/>
      <c r="D9" s="23"/>
      <c r="E9" s="24"/>
      <c r="F9" s="23"/>
      <c r="G9" s="23"/>
      <c r="H9" s="23"/>
      <c r="I9" s="1445"/>
      <c r="J9" s="1445"/>
    </row>
    <row r="10" spans="1:10" s="17" customFormat="1" ht="4.5" customHeight="1" x14ac:dyDescent="0.3">
      <c r="I10" s="1445"/>
      <c r="J10" s="1445"/>
    </row>
    <row r="11" spans="1:10" s="17" customFormat="1" ht="15.6" x14ac:dyDescent="0.3">
      <c r="A11" s="11" t="s">
        <v>622</v>
      </c>
      <c r="B11" s="17" t="s">
        <v>1037</v>
      </c>
      <c r="C11" s="17" t="s">
        <v>1038</v>
      </c>
      <c r="D11" s="594" t="s">
        <v>924</v>
      </c>
      <c r="E11" s="24"/>
      <c r="F11" s="17" t="s">
        <v>1037</v>
      </c>
      <c r="G11" s="17" t="s">
        <v>1038</v>
      </c>
      <c r="H11" s="17" t="s">
        <v>924</v>
      </c>
      <c r="I11" s="1445" t="s">
        <v>973</v>
      </c>
      <c r="J11" s="1445"/>
    </row>
    <row r="12" spans="1:10" ht="4.5" customHeight="1" thickBot="1" x14ac:dyDescent="0.35">
      <c r="A12" s="18"/>
      <c r="B12" s="89"/>
      <c r="C12" s="25"/>
      <c r="D12" s="25"/>
      <c r="E12" s="25"/>
      <c r="F12" s="25"/>
      <c r="G12" s="25"/>
      <c r="H12" s="25"/>
      <c r="I12" s="23"/>
      <c r="J12" s="25"/>
    </row>
    <row r="13" spans="1:10" ht="4.5" customHeight="1" x14ac:dyDescent="0.25">
      <c r="A13" s="2"/>
      <c r="B13" s="1"/>
    </row>
    <row r="14" spans="1:10" s="82" customFormat="1" ht="14.25" customHeight="1" x14ac:dyDescent="0.25">
      <c r="A14" s="1264" t="s">
        <v>2478</v>
      </c>
      <c r="B14" s="1266">
        <v>5766</v>
      </c>
      <c r="C14" s="1265">
        <v>3.2223415682062218E-2</v>
      </c>
      <c r="D14" s="1266">
        <v>40015.545407858757</v>
      </c>
      <c r="E14" s="398"/>
      <c r="F14" s="1266">
        <v>1902247</v>
      </c>
      <c r="G14" s="1265">
        <v>4.1071562460834876E-2</v>
      </c>
      <c r="H14" s="1266">
        <v>54221.403363012134</v>
      </c>
      <c r="I14" s="1479">
        <f t="shared" ref="I14:I19" si="0">D14/H14</f>
        <v>0.73800276138105092</v>
      </c>
      <c r="J14" s="1479"/>
    </row>
    <row r="15" spans="1:10" s="82" customFormat="1" ht="14.25" customHeight="1" x14ac:dyDescent="0.25">
      <c r="A15" s="1264" t="s">
        <v>2479</v>
      </c>
      <c r="B15" s="1266">
        <v>5858</v>
      </c>
      <c r="C15" s="1265">
        <v>1.5955601803676833E-2</v>
      </c>
      <c r="D15" s="1266">
        <v>40600.763776744316</v>
      </c>
      <c r="E15" s="398"/>
      <c r="F15" s="1266">
        <v>1994898</v>
      </c>
      <c r="G15" s="1265">
        <v>4.8706082858850586E-2</v>
      </c>
      <c r="H15" s="1266">
        <v>56293.521243848489</v>
      </c>
      <c r="I15" s="1479">
        <f t="shared" si="0"/>
        <v>0.72123332986886113</v>
      </c>
      <c r="J15" s="1479"/>
    </row>
    <row r="16" spans="1:10" s="82" customFormat="1" ht="14.25" customHeight="1" x14ac:dyDescent="0.25">
      <c r="A16" s="1264" t="s">
        <v>2475</v>
      </c>
      <c r="B16" s="1266">
        <v>6088</v>
      </c>
      <c r="C16" s="1265">
        <v>3.9262546944349497E-2</v>
      </c>
      <c r="D16" s="1266">
        <v>42118.080057559528</v>
      </c>
      <c r="E16" s="398"/>
      <c r="F16" s="1266">
        <v>1990441</v>
      </c>
      <c r="G16" s="1265">
        <v>-2.2341994427784728E-3</v>
      </c>
      <c r="H16" s="1266">
        <v>55750.1086466122</v>
      </c>
      <c r="I16" s="1479">
        <f t="shared" si="0"/>
        <v>0.75547978434511875</v>
      </c>
      <c r="J16" s="1479"/>
    </row>
    <row r="17" spans="1:10" s="82" customFormat="1" ht="14.25" customHeight="1" x14ac:dyDescent="0.25">
      <c r="A17" s="1264" t="s">
        <v>2476</v>
      </c>
      <c r="B17" s="1266">
        <v>6376</v>
      </c>
      <c r="C17" s="1265">
        <v>4.7306176084099816E-2</v>
      </c>
      <c r="D17" s="1266">
        <v>43383.298518735246</v>
      </c>
      <c r="E17" s="398"/>
      <c r="F17" s="1266">
        <v>2025535</v>
      </c>
      <c r="G17" s="1265">
        <v>1.7631268648505616E-2</v>
      </c>
      <c r="H17" s="1266">
        <v>56094.261322516155</v>
      </c>
      <c r="I17" s="1479">
        <f t="shared" si="0"/>
        <v>0.77339994316533145</v>
      </c>
      <c r="J17" s="1479"/>
    </row>
    <row r="18" spans="1:10" s="82" customFormat="1" ht="14.25" customHeight="1" x14ac:dyDescent="0.25">
      <c r="A18" s="1359" t="s">
        <v>2480</v>
      </c>
      <c r="B18" s="960">
        <v>6715</v>
      </c>
      <c r="C18" s="959">
        <v>5.3168130489334997E-2</v>
      </c>
      <c r="D18" s="1266">
        <v>44622.980668912765</v>
      </c>
      <c r="E18" s="398"/>
      <c r="F18" s="960">
        <v>2141107</v>
      </c>
      <c r="G18" s="959">
        <v>5.7057518137183516E-2</v>
      </c>
      <c r="H18" s="1266">
        <v>58590.925548337545</v>
      </c>
      <c r="I18" s="1479">
        <f t="shared" si="0"/>
        <v>0.76160224900524542</v>
      </c>
      <c r="J18" s="1479"/>
    </row>
    <row r="19" spans="1:10" s="82" customFormat="1" ht="14.25" customHeight="1" x14ac:dyDescent="0.25">
      <c r="A19" s="1359" t="s">
        <v>2481</v>
      </c>
      <c r="B19" s="1266">
        <v>6994</v>
      </c>
      <c r="C19" s="1265">
        <v>4.1548771407297069E-2</v>
      </c>
      <c r="D19" s="1266">
        <v>45538.597770601104</v>
      </c>
      <c r="E19" s="398"/>
      <c r="F19" s="1266">
        <v>2223856</v>
      </c>
      <c r="G19" s="1265">
        <v>3.8647764917867145E-2</v>
      </c>
      <c r="H19" s="1266">
        <v>60010.526808618924</v>
      </c>
      <c r="I19" s="1479">
        <f t="shared" si="0"/>
        <v>0.75884349283967112</v>
      </c>
      <c r="J19" s="1479"/>
    </row>
    <row r="20" spans="1:10" ht="13.8" x14ac:dyDescent="0.25">
      <c r="A20" s="587"/>
      <c r="B20" s="586"/>
      <c r="C20" s="585"/>
      <c r="D20" s="586"/>
      <c r="E20" s="398"/>
      <c r="F20" s="586"/>
      <c r="G20" s="585"/>
      <c r="H20" s="586"/>
      <c r="I20" s="585"/>
      <c r="J20" s="585"/>
    </row>
    <row r="21" spans="1:10" ht="13.8" x14ac:dyDescent="0.25">
      <c r="A21" s="139" t="s">
        <v>1344</v>
      </c>
    </row>
    <row r="23" spans="1:10" ht="13.8" x14ac:dyDescent="0.25">
      <c r="A23" s="161" t="s">
        <v>316</v>
      </c>
    </row>
    <row r="24" spans="1:10" ht="12.75" customHeight="1" x14ac:dyDescent="0.25">
      <c r="A24" s="27"/>
    </row>
    <row r="26" spans="1:10" ht="14.25" customHeight="1" x14ac:dyDescent="0.25">
      <c r="A26" s="1457" t="s">
        <v>2229</v>
      </c>
      <c r="B26" s="1457"/>
      <c r="C26" s="1457"/>
      <c r="D26" s="1457"/>
      <c r="E26" s="1457"/>
      <c r="F26" s="1457"/>
      <c r="G26" s="1457"/>
      <c r="H26" s="1457"/>
      <c r="I26" s="1457"/>
      <c r="J26" s="1457"/>
    </row>
    <row r="27" spans="1:10" ht="12.75" customHeight="1" x14ac:dyDescent="0.25">
      <c r="A27" s="161"/>
    </row>
    <row r="30" spans="1:10" ht="17.399999999999999" x14ac:dyDescent="0.3">
      <c r="A30" s="1436" t="s">
        <v>524</v>
      </c>
      <c r="B30" s="1436"/>
      <c r="C30" s="1436"/>
      <c r="D30" s="1436"/>
      <c r="E30" s="1436"/>
      <c r="F30" s="1436"/>
      <c r="G30" s="1436"/>
      <c r="H30" s="1436"/>
      <c r="I30" s="1436"/>
      <c r="J30" s="1436"/>
    </row>
    <row r="31" spans="1:10" ht="17.399999999999999" x14ac:dyDescent="0.3">
      <c r="A31" s="28"/>
    </row>
    <row r="32" spans="1:10" ht="17.399999999999999" x14ac:dyDescent="0.3">
      <c r="A32" s="1437" t="s">
        <v>2482</v>
      </c>
      <c r="B32" s="1437"/>
      <c r="C32" s="1437"/>
      <c r="D32" s="1437"/>
      <c r="E32" s="1437"/>
      <c r="F32" s="1437"/>
      <c r="G32" s="1437"/>
      <c r="H32" s="1437"/>
      <c r="I32" s="1437"/>
      <c r="J32" s="1437"/>
    </row>
    <row r="33" spans="1:15" ht="12.75" customHeight="1" x14ac:dyDescent="0.3">
      <c r="A33" s="16"/>
      <c r="B33" s="16"/>
      <c r="C33" s="16"/>
      <c r="D33" s="16"/>
      <c r="E33" s="16"/>
      <c r="F33" s="16"/>
      <c r="G33" s="16"/>
      <c r="H33" s="16"/>
      <c r="I33" s="16"/>
      <c r="J33" s="16"/>
    </row>
    <row r="34" spans="1:15" ht="13.5" customHeight="1" x14ac:dyDescent="0.3">
      <c r="A34" s="16"/>
      <c r="B34" s="16"/>
      <c r="C34" s="16"/>
      <c r="D34" s="16"/>
      <c r="E34" s="16"/>
      <c r="F34" s="16"/>
      <c r="G34" s="16"/>
      <c r="H34" s="16"/>
      <c r="I34" s="16"/>
      <c r="J34" s="16"/>
    </row>
    <row r="35" spans="1:15" s="280" customFormat="1" ht="18" customHeight="1" x14ac:dyDescent="0.3">
      <c r="A35" s="79"/>
      <c r="B35" s="1475" t="s">
        <v>922</v>
      </c>
      <c r="C35" s="1444"/>
      <c r="D35" s="1476"/>
      <c r="E35" s="1475" t="s">
        <v>502</v>
      </c>
      <c r="F35" s="1444"/>
      <c r="G35" s="1444"/>
      <c r="H35" s="1444"/>
      <c r="I35" s="1444"/>
      <c r="J35" s="1476"/>
    </row>
    <row r="36" spans="1:15" x14ac:dyDescent="0.25">
      <c r="B36" s="544"/>
      <c r="C36" s="36"/>
      <c r="D36" s="571"/>
      <c r="E36" s="544"/>
      <c r="F36" s="36"/>
      <c r="G36" s="36"/>
      <c r="H36" s="36"/>
      <c r="I36" s="36"/>
      <c r="J36" s="571"/>
    </row>
    <row r="37" spans="1:15" s="29" customFormat="1" ht="15.6" x14ac:dyDescent="0.3">
      <c r="B37" s="1475" t="s">
        <v>923</v>
      </c>
      <c r="C37" s="1444"/>
      <c r="D37" s="1476"/>
      <c r="E37" s="1480" t="s">
        <v>925</v>
      </c>
      <c r="F37" s="1480"/>
      <c r="G37" s="1480"/>
      <c r="H37" s="1480" t="s">
        <v>1329</v>
      </c>
      <c r="I37" s="1480"/>
      <c r="J37" s="1480"/>
    </row>
    <row r="38" spans="1:15" s="17" customFormat="1" ht="15.6" x14ac:dyDescent="0.3">
      <c r="A38" s="11" t="s">
        <v>622</v>
      </c>
      <c r="B38" s="1271">
        <v>2017</v>
      </c>
      <c r="C38" s="1271">
        <v>2018</v>
      </c>
      <c r="D38" s="1242">
        <v>2019</v>
      </c>
      <c r="E38" s="1271">
        <v>2017</v>
      </c>
      <c r="F38" s="1271">
        <v>2018</v>
      </c>
      <c r="G38" s="1242">
        <v>2019</v>
      </c>
      <c r="H38" s="1271">
        <v>2017</v>
      </c>
      <c r="I38" s="1271">
        <v>2018</v>
      </c>
      <c r="J38" s="1242">
        <v>2019</v>
      </c>
    </row>
    <row r="39" spans="1:15" ht="4.5" customHeight="1" thickBot="1" x14ac:dyDescent="0.3">
      <c r="A39" s="25"/>
      <c r="B39" s="713"/>
      <c r="C39" s="713"/>
      <c r="D39" s="713"/>
      <c r="E39" s="713"/>
      <c r="F39" s="713"/>
      <c r="G39" s="713"/>
      <c r="H39" s="713"/>
      <c r="I39" s="713"/>
      <c r="J39" s="713"/>
    </row>
    <row r="40" spans="1:15" ht="4.5" customHeight="1" x14ac:dyDescent="0.25">
      <c r="A40" s="843"/>
      <c r="B40" s="1246"/>
      <c r="C40" s="1246"/>
      <c r="D40" s="1246"/>
      <c r="E40" s="1246"/>
      <c r="F40" s="1246"/>
      <c r="G40" s="1246"/>
      <c r="H40" s="1246"/>
      <c r="I40" s="1246"/>
      <c r="J40" s="1246"/>
      <c r="L40" s="593"/>
    </row>
    <row r="41" spans="1:15" ht="13.8" x14ac:dyDescent="0.25">
      <c r="A41" s="10" t="s">
        <v>975</v>
      </c>
      <c r="B41" s="715">
        <v>0.45</v>
      </c>
      <c r="C41" s="715">
        <v>1.2</v>
      </c>
      <c r="D41" s="715">
        <v>1.66</v>
      </c>
      <c r="E41" s="717">
        <v>0.75797771545516568</v>
      </c>
      <c r="F41" s="717">
        <v>0.8046994447573832</v>
      </c>
      <c r="G41" s="717">
        <v>0.75182317119013609</v>
      </c>
      <c r="H41" s="717">
        <v>1.3192999999999999</v>
      </c>
      <c r="I41" s="717">
        <v>1.2426999999999999</v>
      </c>
      <c r="J41" s="717">
        <v>1.3301000000000001</v>
      </c>
      <c r="L41" s="593"/>
      <c r="M41" s="1366"/>
      <c r="N41" s="1366"/>
      <c r="O41" s="1366"/>
    </row>
    <row r="42" spans="1:15" ht="13.8" x14ac:dyDescent="0.25">
      <c r="A42" s="10" t="s">
        <v>976</v>
      </c>
      <c r="B42" s="715">
        <v>0.47</v>
      </c>
      <c r="C42" s="715">
        <v>1.1399999999999999</v>
      </c>
      <c r="D42" s="715">
        <v>1.67</v>
      </c>
      <c r="E42" s="717">
        <v>0.76295109483482115</v>
      </c>
      <c r="F42" s="717">
        <v>0.79453360877165102</v>
      </c>
      <c r="G42" s="717">
        <v>0.75723156141147963</v>
      </c>
      <c r="H42" s="717">
        <v>1.3107</v>
      </c>
      <c r="I42" s="717">
        <v>1.2585999999999999</v>
      </c>
      <c r="J42" s="717">
        <v>1.3206</v>
      </c>
      <c r="L42" s="593"/>
      <c r="M42" s="1366"/>
      <c r="N42" s="1366"/>
      <c r="O42" s="1366"/>
    </row>
    <row r="43" spans="1:15" ht="13.8" x14ac:dyDescent="0.25">
      <c r="A43" s="10" t="s">
        <v>977</v>
      </c>
      <c r="B43" s="715">
        <v>0.54</v>
      </c>
      <c r="C43" s="715">
        <v>1.0900000000000001</v>
      </c>
      <c r="D43" s="715">
        <v>1.66</v>
      </c>
      <c r="E43" s="717">
        <v>0.74704915583445386</v>
      </c>
      <c r="F43" s="717">
        <v>0.77327559542220858</v>
      </c>
      <c r="G43" s="717">
        <v>0.74805505685218432</v>
      </c>
      <c r="H43" s="717">
        <v>1.3386</v>
      </c>
      <c r="I43" s="717">
        <v>1.2931999999999999</v>
      </c>
      <c r="J43" s="717">
        <v>1.3368</v>
      </c>
      <c r="L43" s="593"/>
      <c r="M43" s="1366"/>
      <c r="N43" s="1366"/>
      <c r="O43" s="1366"/>
    </row>
    <row r="44" spans="1:15" ht="13.8" x14ac:dyDescent="0.25">
      <c r="A44" s="10" t="s">
        <v>978</v>
      </c>
      <c r="B44" s="715">
        <v>0.52</v>
      </c>
      <c r="C44" s="715">
        <v>1.2</v>
      </c>
      <c r="D44" s="715">
        <v>1.68</v>
      </c>
      <c r="E44" s="717">
        <v>0.74404761904761896</v>
      </c>
      <c r="F44" s="717">
        <v>0.78536087332129112</v>
      </c>
      <c r="G44" s="717">
        <v>0.74749588877261175</v>
      </c>
      <c r="H44" s="717">
        <v>1.3440000000000001</v>
      </c>
      <c r="I44" s="717">
        <v>1.2733000000000001</v>
      </c>
      <c r="J44" s="717">
        <v>1.3378000000000001</v>
      </c>
      <c r="L44" s="593"/>
      <c r="M44" s="1366"/>
      <c r="N44" s="1366"/>
      <c r="O44" s="1366"/>
    </row>
    <row r="45" spans="1:15" ht="13.8" x14ac:dyDescent="0.25">
      <c r="A45" s="10" t="s">
        <v>979</v>
      </c>
      <c r="B45" s="715">
        <v>0.52</v>
      </c>
      <c r="C45" s="715">
        <v>1.29</v>
      </c>
      <c r="D45" s="715">
        <v>1.69</v>
      </c>
      <c r="E45" s="717">
        <v>0.73491585213493049</v>
      </c>
      <c r="F45" s="717">
        <v>0.77681970014759572</v>
      </c>
      <c r="G45" s="717">
        <v>0.74299725091017155</v>
      </c>
      <c r="H45" s="717">
        <v>1.3607</v>
      </c>
      <c r="I45" s="717">
        <v>1.2873000000000001</v>
      </c>
      <c r="J45" s="717">
        <v>1.3459000000000001</v>
      </c>
      <c r="L45" s="593"/>
      <c r="M45" s="1366"/>
      <c r="N45" s="1366"/>
      <c r="O45" s="1366"/>
    </row>
    <row r="46" spans="1:15" ht="13.8" x14ac:dyDescent="0.25">
      <c r="A46" s="10" t="s">
        <v>980</v>
      </c>
      <c r="B46" s="715">
        <v>0.65</v>
      </c>
      <c r="C46" s="715">
        <v>1.25</v>
      </c>
      <c r="D46" s="715">
        <v>1.66</v>
      </c>
      <c r="E46" s="717">
        <v>0.75199278086930366</v>
      </c>
      <c r="F46" s="717">
        <v>0.76167263310229261</v>
      </c>
      <c r="G46" s="717">
        <v>0.75261533830059457</v>
      </c>
      <c r="H46" s="717">
        <v>1.3298000000000001</v>
      </c>
      <c r="I46" s="717">
        <v>1.3129</v>
      </c>
      <c r="J46" s="717">
        <v>1.3287</v>
      </c>
      <c r="L46" s="593"/>
      <c r="M46" s="1366"/>
      <c r="N46" s="1366"/>
      <c r="O46" s="1366"/>
    </row>
    <row r="47" spans="1:15" ht="13.8" x14ac:dyDescent="0.25">
      <c r="A47" s="10" t="s">
        <v>463</v>
      </c>
      <c r="B47" s="715">
        <v>0.73</v>
      </c>
      <c r="C47" s="715">
        <v>1.4</v>
      </c>
      <c r="D47" s="715">
        <v>1.65</v>
      </c>
      <c r="E47" s="717">
        <v>0.78808416738907716</v>
      </c>
      <c r="F47" s="717">
        <v>0.76161462300076166</v>
      </c>
      <c r="G47" s="717">
        <v>0.76330051141134259</v>
      </c>
      <c r="H47" s="717">
        <v>1.2688999999999999</v>
      </c>
      <c r="I47" s="717">
        <v>1.3129999999999999</v>
      </c>
      <c r="J47" s="717">
        <v>1.3101</v>
      </c>
      <c r="L47" s="593"/>
      <c r="M47" s="1366"/>
      <c r="N47" s="1366"/>
      <c r="O47" s="1366"/>
    </row>
    <row r="48" spans="1:15" ht="13.8" x14ac:dyDescent="0.25">
      <c r="A48" s="10" t="s">
        <v>766</v>
      </c>
      <c r="B48" s="715">
        <v>0.71</v>
      </c>
      <c r="C48" s="715">
        <v>1.54</v>
      </c>
      <c r="D48" s="715">
        <v>1.62</v>
      </c>
      <c r="E48" s="717">
        <v>0.79333597778659271</v>
      </c>
      <c r="F48" s="717">
        <v>0.76681236101525951</v>
      </c>
      <c r="G48" s="717">
        <v>0.75318219477291548</v>
      </c>
      <c r="H48" s="717">
        <v>1.2605</v>
      </c>
      <c r="I48" s="717">
        <v>1.3041</v>
      </c>
      <c r="J48" s="717">
        <v>1.3277000000000001</v>
      </c>
      <c r="L48" s="593"/>
      <c r="M48" s="1366"/>
      <c r="N48" s="1366"/>
      <c r="O48" s="1366"/>
    </row>
    <row r="49" spans="1:15" ht="13.8" x14ac:dyDescent="0.25">
      <c r="A49" s="10" t="s">
        <v>767</v>
      </c>
      <c r="B49" s="715">
        <v>0.99</v>
      </c>
      <c r="C49" s="715">
        <v>1.51</v>
      </c>
      <c r="D49" s="715">
        <v>1.64</v>
      </c>
      <c r="E49" s="717">
        <v>0.81413335504355622</v>
      </c>
      <c r="F49" s="717">
        <v>0.76704763365805007</v>
      </c>
      <c r="G49" s="717">
        <v>0.7552299675251114</v>
      </c>
      <c r="H49" s="717">
        <v>1.2282999999999999</v>
      </c>
      <c r="I49" s="717">
        <v>1.3037000000000001</v>
      </c>
      <c r="J49" s="717">
        <v>1.3241000000000001</v>
      </c>
      <c r="L49" s="593"/>
      <c r="M49" s="1366"/>
      <c r="N49" s="1366"/>
      <c r="O49" s="1366"/>
    </row>
    <row r="50" spans="1:15" ht="13.8" x14ac:dyDescent="0.25">
      <c r="A50" s="10" t="s">
        <v>768</v>
      </c>
      <c r="B50" s="715">
        <v>0.92</v>
      </c>
      <c r="C50" s="715">
        <v>1.73</v>
      </c>
      <c r="D50" s="715">
        <v>1.66</v>
      </c>
      <c r="E50" s="717">
        <v>0.79333597778659271</v>
      </c>
      <c r="F50" s="717">
        <v>0.76863950807071491</v>
      </c>
      <c r="G50" s="717">
        <v>0.75815011372251706</v>
      </c>
      <c r="H50" s="717">
        <v>1.2605</v>
      </c>
      <c r="I50" s="717">
        <v>1.3009999999999999</v>
      </c>
      <c r="J50" s="717">
        <v>1.319</v>
      </c>
      <c r="L50" s="593"/>
      <c r="M50" s="1366"/>
      <c r="N50" s="1366"/>
      <c r="O50" s="1366"/>
    </row>
    <row r="51" spans="1:15" ht="13.8" x14ac:dyDescent="0.25">
      <c r="A51" s="10" t="s">
        <v>769</v>
      </c>
      <c r="B51" s="715">
        <v>0.88</v>
      </c>
      <c r="C51" s="715">
        <v>1.72</v>
      </c>
      <c r="D51" s="715">
        <v>1.66</v>
      </c>
      <c r="E51" s="717">
        <v>0.783146683373796</v>
      </c>
      <c r="F51" s="717">
        <v>0.75757575757575757</v>
      </c>
      <c r="G51" s="717">
        <v>0.75534405921897418</v>
      </c>
      <c r="H51" s="717">
        <v>1.2768999999999999</v>
      </c>
      <c r="I51" s="717">
        <v>1.32</v>
      </c>
      <c r="J51" s="717">
        <v>1.3239000000000001</v>
      </c>
      <c r="L51" s="593"/>
      <c r="M51" s="1366"/>
      <c r="N51" s="1366"/>
      <c r="O51" s="1366"/>
    </row>
    <row r="52" spans="1:15" ht="13.8" x14ac:dyDescent="0.25">
      <c r="A52" s="10" t="s">
        <v>770</v>
      </c>
      <c r="B52" s="715">
        <v>1.05</v>
      </c>
      <c r="C52" s="715">
        <v>1.67</v>
      </c>
      <c r="D52" s="715">
        <v>1.66</v>
      </c>
      <c r="E52" s="717">
        <v>0.78302403883799243</v>
      </c>
      <c r="F52" s="717">
        <v>0.74449076831447292</v>
      </c>
      <c r="G52" s="717">
        <v>0.75918615244457943</v>
      </c>
      <c r="H52" s="717">
        <v>1.2770999999999999</v>
      </c>
      <c r="I52" s="717">
        <v>1.3431999999999999</v>
      </c>
      <c r="J52" s="717">
        <v>1.3171999999999999</v>
      </c>
      <c r="L52" s="593"/>
      <c r="M52" s="1366"/>
      <c r="N52" s="1366"/>
      <c r="O52" s="1366"/>
    </row>
    <row r="53" spans="1:15" ht="13.8" x14ac:dyDescent="0.25">
      <c r="B53" s="714"/>
      <c r="C53" s="714"/>
      <c r="D53" s="714"/>
      <c r="E53" s="714"/>
      <c r="F53" s="714"/>
      <c r="G53" s="714"/>
      <c r="H53" s="717"/>
      <c r="I53" s="717"/>
      <c r="J53" s="717"/>
    </row>
    <row r="54" spans="1:15" ht="13.8" x14ac:dyDescent="0.25">
      <c r="A54" s="62" t="s">
        <v>771</v>
      </c>
      <c r="B54" s="716">
        <v>0.70250000000000001</v>
      </c>
      <c r="C54" s="716">
        <v>1.3950000000000002</v>
      </c>
      <c r="D54" s="716">
        <f>AVERAGE(D41:D52)</f>
        <v>1.6591666666666667</v>
      </c>
      <c r="E54" s="718">
        <v>0.77116620153282511</v>
      </c>
      <c r="F54" s="718">
        <v>0.7718785422631198</v>
      </c>
      <c r="G54" s="718">
        <f>AVERAGE(G41:G52)</f>
        <v>0.75371760554438483</v>
      </c>
      <c r="H54" s="718">
        <v>1.2979416666666665</v>
      </c>
      <c r="I54" s="718">
        <v>1.2960833333333333</v>
      </c>
      <c r="J54" s="718">
        <f>AVERAGE(J41:J52)</f>
        <v>1.3268249999999999</v>
      </c>
    </row>
    <row r="55" spans="1:15" ht="12.75" customHeight="1" x14ac:dyDescent="0.25">
      <c r="A55" s="34"/>
      <c r="B55" s="44"/>
      <c r="C55" s="44"/>
      <c r="D55" s="44"/>
      <c r="E55" s="44"/>
      <c r="F55" s="35"/>
      <c r="G55" s="35"/>
      <c r="H55" s="95"/>
      <c r="I55" s="95"/>
      <c r="J55" s="95"/>
      <c r="K55" s="228"/>
    </row>
    <row r="56" spans="1:15" ht="13.8" x14ac:dyDescent="0.25">
      <c r="K56" s="228"/>
    </row>
    <row r="57" spans="1:15" ht="13.8" x14ac:dyDescent="0.25">
      <c r="A57" s="27" t="s">
        <v>778</v>
      </c>
      <c r="K57" s="228"/>
    </row>
    <row r="58" spans="1:15" ht="12.75" customHeight="1" x14ac:dyDescent="0.25">
      <c r="A58" s="27"/>
      <c r="K58" s="228"/>
    </row>
    <row r="59" spans="1:15" ht="12.75" customHeight="1" x14ac:dyDescent="0.25">
      <c r="A59" s="1275" t="s">
        <v>2159</v>
      </c>
      <c r="K59" s="228"/>
    </row>
    <row r="60" spans="1:15" ht="13.8" x14ac:dyDescent="0.25">
      <c r="A60" s="1470" t="s">
        <v>2238</v>
      </c>
      <c r="B60" s="1470"/>
      <c r="C60" s="1470"/>
      <c r="D60" s="1470"/>
      <c r="E60" s="1470"/>
      <c r="F60" s="1470"/>
      <c r="G60" s="1470"/>
      <c r="H60" s="1470"/>
      <c r="I60" s="1470"/>
      <c r="J60" s="1470"/>
    </row>
    <row r="61" spans="1:15" ht="21.75" customHeight="1" x14ac:dyDescent="0.25">
      <c r="A61" s="1439" t="s">
        <v>2239</v>
      </c>
      <c r="B61" s="1439"/>
      <c r="C61" s="1439"/>
      <c r="D61" s="1439"/>
      <c r="E61" s="1439"/>
      <c r="F61" s="1439"/>
      <c r="G61" s="1439"/>
      <c r="H61" s="1439"/>
      <c r="I61" s="1439"/>
      <c r="J61" s="1439"/>
    </row>
    <row r="62" spans="1:15" x14ac:dyDescent="0.25">
      <c r="F62" s="175"/>
    </row>
  </sheetData>
  <customSheetViews>
    <customSheetView guid="{F67F5823-51D5-4D47-B100-5B47C1E6BCB9}" showPageBreaks="1" fitToPage="1" printArea="1" topLeftCell="A4">
      <selection activeCell="H28" sqref="H28"/>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selection activeCell="I8" sqref="I8:J11"/>
      <pageMargins left="0.75" right="0.75" top="1" bottom="1" header="0.5" footer="0.5"/>
      <printOptions horizontalCentered="1"/>
      <pageSetup scale="68" firstPageNumber="33" orientation="portrait" verticalDpi="300" r:id="rId2"/>
      <headerFooter alignWithMargins="0">
        <oddFooter>&amp;C&amp;P</oddFooter>
      </headerFooter>
    </customSheetView>
  </customSheetViews>
  <mergeCells count="24">
    <mergeCell ref="I18:J18"/>
    <mergeCell ref="A26:J26"/>
    <mergeCell ref="I19:J19"/>
    <mergeCell ref="A1:J1"/>
    <mergeCell ref="A3:J3"/>
    <mergeCell ref="A4:J4"/>
    <mergeCell ref="A5:J5"/>
    <mergeCell ref="I8:J10"/>
    <mergeCell ref="A60:J60"/>
    <mergeCell ref="A61:J61"/>
    <mergeCell ref="I11:J11"/>
    <mergeCell ref="B8:D8"/>
    <mergeCell ref="F8:H8"/>
    <mergeCell ref="I14:J14"/>
    <mergeCell ref="I15:J15"/>
    <mergeCell ref="I16:J16"/>
    <mergeCell ref="I17:J17"/>
    <mergeCell ref="H37:J37"/>
    <mergeCell ref="A30:J30"/>
    <mergeCell ref="A32:J32"/>
    <mergeCell ref="B37:D37"/>
    <mergeCell ref="E37:G37"/>
    <mergeCell ref="E35:J35"/>
    <mergeCell ref="B35:D35"/>
  </mergeCells>
  <phoneticPr fontId="0" type="noConversion"/>
  <hyperlinks>
    <hyperlink ref="A60:E60" r:id="rId3" display="    Source: Statistics Canada, CANSIM: Tables 176-0043 (interest rate) "/>
    <hyperlink ref="A26:G26" r:id="rId4" display="Source: Statistics Canada. Table 36-10-0222-01 Gross domestic product, expenditure-based, provincial and territorial, annual (x 1,000,000)"/>
    <hyperlink ref="A60:J60" r:id="rId5" display="    Source: Statistics Canada. Table 10-10-0122-01 Financial market statistics, last Wednesday unless otherwise stated, Bank of Canada"/>
    <hyperlink ref="A61:J61" r:id="rId6" display="Statistics Canada. Table 33-10-0163-01 Monthly average foreign exchange rates in Canadian dollars, Bank of Canada"/>
  </hyperlinks>
  <printOptions horizontalCentered="1"/>
  <pageMargins left="0.74803149606299202" right="0.74803149606299202" top="0.98425196850393704" bottom="0.98425196850393704" header="0.511811023622047" footer="0.511811023622047"/>
  <pageSetup scale="68" firstPageNumber="27" orientation="portrait" useFirstPageNumber="1" r:id="rId7"/>
  <headerFooter alignWithMargins="0"/>
  <legacyDrawingHF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2"/>
    <pageSetUpPr fitToPage="1"/>
  </sheetPr>
  <dimension ref="A1:J65"/>
  <sheetViews>
    <sheetView zoomScaleNormal="100" workbookViewId="0">
      <selection sqref="A1:G1"/>
    </sheetView>
  </sheetViews>
  <sheetFormatPr defaultRowHeight="13.2" x14ac:dyDescent="0.25"/>
  <cols>
    <col min="1" max="1" width="46.6640625" customWidth="1"/>
    <col min="2" max="3" width="10.88671875" bestFit="1" customWidth="1"/>
    <col min="4" max="4" width="10.6640625" bestFit="1" customWidth="1"/>
    <col min="5" max="6" width="10.88671875" bestFit="1" customWidth="1"/>
    <col min="7" max="7" width="10.5546875" bestFit="1" customWidth="1"/>
  </cols>
  <sheetData>
    <row r="1" spans="1:8" ht="17.399999999999999" x14ac:dyDescent="0.3">
      <c r="A1" s="1436" t="s">
        <v>441</v>
      </c>
      <c r="B1" s="1436"/>
      <c r="C1" s="1436"/>
      <c r="D1" s="1436"/>
      <c r="E1" s="1436"/>
      <c r="F1" s="1436"/>
      <c r="G1" s="1436"/>
    </row>
    <row r="2" spans="1:8" ht="17.399999999999999" x14ac:dyDescent="0.3">
      <c r="A2" s="28"/>
      <c r="B2" s="28"/>
      <c r="C2" s="28"/>
    </row>
    <row r="3" spans="1:8" ht="17.399999999999999" x14ac:dyDescent="0.3">
      <c r="A3" s="1437" t="s">
        <v>2589</v>
      </c>
      <c r="B3" s="1437"/>
      <c r="C3" s="1437"/>
      <c r="D3" s="1437"/>
      <c r="E3" s="1437"/>
      <c r="F3" s="1437"/>
      <c r="G3" s="1437"/>
    </row>
    <row r="4" spans="1:8" ht="17.399999999999999" x14ac:dyDescent="0.3">
      <c r="A4" s="1437" t="s">
        <v>444</v>
      </c>
      <c r="B4" s="1437"/>
      <c r="C4" s="1437"/>
      <c r="D4" s="1437"/>
      <c r="E4" s="1437"/>
      <c r="F4" s="1437"/>
      <c r="G4" s="1437"/>
    </row>
    <row r="5" spans="1:8" ht="17.399999999999999" x14ac:dyDescent="0.3">
      <c r="A5" s="1437" t="s">
        <v>2274</v>
      </c>
      <c r="B5" s="1437"/>
      <c r="C5" s="1437"/>
      <c r="D5" s="1437"/>
      <c r="E5" s="1437"/>
      <c r="F5" s="1437"/>
      <c r="G5" s="1437"/>
    </row>
    <row r="7" spans="1:8" ht="12.75" customHeight="1" x14ac:dyDescent="0.3">
      <c r="A7" s="16"/>
      <c r="B7" s="16"/>
      <c r="C7" s="16"/>
      <c r="D7" s="16"/>
      <c r="E7" s="16"/>
      <c r="F7" s="16"/>
      <c r="G7" s="16"/>
    </row>
    <row r="8" spans="1:8" s="17" customFormat="1" ht="18" x14ac:dyDescent="0.3">
      <c r="B8" s="38">
        <v>2014</v>
      </c>
      <c r="C8" s="38">
        <v>2015</v>
      </c>
      <c r="D8" s="38" t="s">
        <v>2045</v>
      </c>
      <c r="E8" s="38" t="s">
        <v>2185</v>
      </c>
      <c r="F8" s="38" t="s">
        <v>2366</v>
      </c>
      <c r="G8" s="38" t="s">
        <v>2365</v>
      </c>
    </row>
    <row r="9" spans="1:8" ht="4.5" customHeight="1" thickBot="1" x14ac:dyDescent="0.3">
      <c r="A9" s="25"/>
      <c r="B9" s="19"/>
      <c r="C9" s="19"/>
      <c r="D9" s="19"/>
      <c r="E9" s="19"/>
      <c r="F9" s="19"/>
      <c r="G9" s="19"/>
    </row>
    <row r="10" spans="1:8" ht="4.5" customHeight="1" x14ac:dyDescent="0.25">
      <c r="B10" s="15"/>
      <c r="C10" s="15"/>
      <c r="D10" s="15"/>
      <c r="E10" s="15"/>
      <c r="F10" s="15"/>
      <c r="G10" s="15"/>
    </row>
    <row r="11" spans="1:8" s="33" customFormat="1" ht="14.25" customHeight="1" x14ac:dyDescent="0.25">
      <c r="A11" s="446" t="s">
        <v>779</v>
      </c>
      <c r="B11" s="495">
        <v>5205.6000000000004</v>
      </c>
      <c r="C11" s="495">
        <v>5280.7</v>
      </c>
      <c r="D11" s="495">
        <v>5393.8</v>
      </c>
      <c r="E11" s="495">
        <v>5632.2</v>
      </c>
      <c r="F11" s="495">
        <v>5788.9</v>
      </c>
      <c r="G11" s="495">
        <v>6052</v>
      </c>
      <c r="H11" s="426"/>
    </row>
    <row r="12" spans="1:8" s="43" customFormat="1" ht="13.8" x14ac:dyDescent="0.25">
      <c r="A12" s="464" t="s">
        <v>571</v>
      </c>
      <c r="B12" s="463">
        <v>0.4</v>
      </c>
      <c r="C12" s="463">
        <f>(C11/B11-1)*100</f>
        <v>1.4426771169509633</v>
      </c>
      <c r="D12" s="463">
        <f>(D11/C11-1)*100</f>
        <v>2.1417615088908715</v>
      </c>
      <c r="E12" s="463">
        <f>(E11/D11-1)*100</f>
        <v>4.4198895027624197</v>
      </c>
      <c r="F12" s="463">
        <f>(F11/E11-1)*100</f>
        <v>2.7822165406057975</v>
      </c>
      <c r="G12" s="463">
        <f>(G11/F11-1)*100</f>
        <v>4.5449049042132428</v>
      </c>
      <c r="H12" s="426"/>
    </row>
    <row r="13" spans="1:8" s="43" customFormat="1" ht="13.8" x14ac:dyDescent="0.25">
      <c r="A13" s="464"/>
      <c r="H13" s="426"/>
    </row>
    <row r="14" spans="1:8" s="33" customFormat="1" ht="14.25" customHeight="1" x14ac:dyDescent="0.25">
      <c r="A14" s="446" t="s">
        <v>369</v>
      </c>
      <c r="B14" s="495">
        <v>1153.8</v>
      </c>
      <c r="C14" s="495">
        <v>1203.5</v>
      </c>
      <c r="D14" s="495">
        <v>1262.5</v>
      </c>
      <c r="E14" s="495">
        <v>1379.2</v>
      </c>
      <c r="F14" s="495">
        <v>1420.1</v>
      </c>
      <c r="G14" s="495">
        <v>1526.9</v>
      </c>
      <c r="H14" s="426"/>
    </row>
    <row r="15" spans="1:8" s="43" customFormat="1" ht="13.8" x14ac:dyDescent="0.25">
      <c r="A15" s="464" t="s">
        <v>571</v>
      </c>
      <c r="B15" s="463">
        <v>-0.5</v>
      </c>
      <c r="C15" s="463">
        <f>(C14/B14-1)*100</f>
        <v>4.3075056335586837</v>
      </c>
      <c r="D15" s="463">
        <f>(D14/C14-1)*100</f>
        <v>4.902368093061904</v>
      </c>
      <c r="E15" s="463">
        <f>(E14/D14-1)*100</f>
        <v>9.2435643564356518</v>
      </c>
      <c r="F15" s="463">
        <f>(F14/E14-1)*100</f>
        <v>2.9654872389791143</v>
      </c>
      <c r="G15" s="463">
        <f>(G14/F14-1)*100</f>
        <v>7.5205971410464256</v>
      </c>
      <c r="H15" s="426"/>
    </row>
    <row r="16" spans="1:8" s="43" customFormat="1" ht="13.8" x14ac:dyDescent="0.25">
      <c r="A16" s="464"/>
      <c r="H16" s="426"/>
    </row>
    <row r="17" spans="1:8" s="161" customFormat="1" ht="14.25" customHeight="1" x14ac:dyDescent="0.25">
      <c r="A17" s="465" t="s">
        <v>455</v>
      </c>
      <c r="B17" s="496">
        <v>335</v>
      </c>
      <c r="C17" s="496">
        <v>339.8</v>
      </c>
      <c r="D17" s="496">
        <v>342.4</v>
      </c>
      <c r="E17" s="496">
        <v>365.1</v>
      </c>
      <c r="F17" s="496">
        <v>362.4</v>
      </c>
      <c r="G17" s="496">
        <v>394.4</v>
      </c>
      <c r="H17" s="426"/>
    </row>
    <row r="18" spans="1:8" s="52" customFormat="1" ht="13.8" x14ac:dyDescent="0.25">
      <c r="A18" s="460" t="s">
        <v>1467</v>
      </c>
      <c r="B18" s="497">
        <v>244.1</v>
      </c>
      <c r="C18" s="497">
        <v>244.1</v>
      </c>
      <c r="D18" s="497">
        <v>258.60000000000002</v>
      </c>
      <c r="E18" s="497">
        <v>263.7</v>
      </c>
      <c r="F18" s="497">
        <v>257.39999999999998</v>
      </c>
      <c r="G18" s="497">
        <v>278.10000000000002</v>
      </c>
      <c r="H18" s="426"/>
    </row>
    <row r="19" spans="1:8" s="52" customFormat="1" ht="13.8" x14ac:dyDescent="0.25">
      <c r="A19" s="460" t="s">
        <v>1468</v>
      </c>
      <c r="B19" s="497">
        <v>4.8</v>
      </c>
      <c r="C19" s="497">
        <v>5.3</v>
      </c>
      <c r="D19" s="497">
        <v>5.5</v>
      </c>
      <c r="E19" s="497">
        <v>4.8</v>
      </c>
      <c r="F19" s="497">
        <v>5.0999999999999996</v>
      </c>
      <c r="G19" s="497">
        <v>5.0999999999999996</v>
      </c>
      <c r="H19" s="426"/>
    </row>
    <row r="20" spans="1:8" s="52" customFormat="1" ht="13.8" x14ac:dyDescent="0.25">
      <c r="A20" s="52" t="s">
        <v>1027</v>
      </c>
      <c r="B20" s="498">
        <v>86.4</v>
      </c>
      <c r="C20" s="498">
        <v>90.4</v>
      </c>
      <c r="D20" s="498">
        <v>81.7</v>
      </c>
      <c r="E20" s="498">
        <v>94.6</v>
      </c>
      <c r="F20" s="498">
        <v>95.8</v>
      </c>
      <c r="G20" s="498">
        <v>105.4</v>
      </c>
      <c r="H20" s="426"/>
    </row>
    <row r="21" spans="1:8" s="27" customFormat="1" ht="13.8" x14ac:dyDescent="0.25">
      <c r="A21" s="27" t="s">
        <v>1029</v>
      </c>
      <c r="B21" s="97">
        <v>2.6</v>
      </c>
      <c r="C21" s="97">
        <v>1.8</v>
      </c>
      <c r="D21" s="97">
        <v>4</v>
      </c>
      <c r="E21" s="97">
        <v>5.2</v>
      </c>
      <c r="F21" s="97">
        <v>4.7</v>
      </c>
      <c r="G21" s="97">
        <v>5.0999999999999996</v>
      </c>
      <c r="H21" s="426"/>
    </row>
    <row r="22" spans="1:8" s="27" customFormat="1" ht="13.8" x14ac:dyDescent="0.25">
      <c r="A22" s="27" t="s">
        <v>1276</v>
      </c>
      <c r="B22" s="68">
        <v>74.599999999999994</v>
      </c>
      <c r="C22" s="68">
        <v>78.099999999999994</v>
      </c>
      <c r="D22" s="68">
        <v>80.5</v>
      </c>
      <c r="E22" s="68">
        <v>82.7</v>
      </c>
      <c r="F22" s="68">
        <v>87.1</v>
      </c>
      <c r="G22" s="68">
        <v>89.1</v>
      </c>
      <c r="H22" s="426"/>
    </row>
    <row r="23" spans="1:8" s="27" customFormat="1" ht="13.8" x14ac:dyDescent="0.25">
      <c r="A23" s="27" t="s">
        <v>773</v>
      </c>
      <c r="B23" s="97">
        <v>267.7</v>
      </c>
      <c r="C23" s="97">
        <v>261.5</v>
      </c>
      <c r="D23" s="97">
        <v>291.39999999999998</v>
      </c>
      <c r="E23" s="97">
        <v>354.3</v>
      </c>
      <c r="F23" s="97">
        <v>368.3</v>
      </c>
      <c r="G23" s="97">
        <v>416.7</v>
      </c>
      <c r="H23" s="426"/>
    </row>
    <row r="24" spans="1:8" s="27" customFormat="1" ht="13.8" x14ac:dyDescent="0.25">
      <c r="A24" s="27" t="s">
        <v>195</v>
      </c>
      <c r="B24" s="97">
        <v>468.1</v>
      </c>
      <c r="C24" s="97">
        <v>517.5</v>
      </c>
      <c r="D24" s="97">
        <v>538.9</v>
      </c>
      <c r="E24" s="97">
        <v>568.9</v>
      </c>
      <c r="F24" s="97">
        <v>595.5</v>
      </c>
      <c r="G24" s="97">
        <v>619</v>
      </c>
      <c r="H24" s="426"/>
    </row>
    <row r="25" spans="1:8" s="27" customFormat="1" ht="13.8" x14ac:dyDescent="0.25">
      <c r="A25" s="43" t="s">
        <v>78</v>
      </c>
      <c r="B25" s="199">
        <v>223.1</v>
      </c>
      <c r="C25" s="199">
        <v>213.8</v>
      </c>
      <c r="D25" s="199">
        <v>232.8</v>
      </c>
      <c r="E25" s="199">
        <v>242.9</v>
      </c>
      <c r="F25" s="199">
        <v>241.4</v>
      </c>
      <c r="G25" s="199">
        <v>253.1</v>
      </c>
      <c r="H25" s="426"/>
    </row>
    <row r="26" spans="1:8" s="43" customFormat="1" ht="13.8" x14ac:dyDescent="0.25">
      <c r="A26" s="43" t="s">
        <v>1760</v>
      </c>
      <c r="B26" s="198">
        <v>57</v>
      </c>
      <c r="C26" s="198">
        <v>63</v>
      </c>
      <c r="D26" s="198">
        <v>68.8</v>
      </c>
      <c r="E26" s="198">
        <v>69.400000000000006</v>
      </c>
      <c r="F26" s="198">
        <v>70.8</v>
      </c>
      <c r="G26" s="198">
        <v>78</v>
      </c>
      <c r="H26" s="426"/>
    </row>
    <row r="27" spans="1:8" s="43" customFormat="1" ht="13.8" x14ac:dyDescent="0.25">
      <c r="A27" s="829" t="s">
        <v>1759</v>
      </c>
      <c r="B27" s="199">
        <v>78.3</v>
      </c>
      <c r="C27" s="199">
        <v>96.5</v>
      </c>
      <c r="D27" s="199">
        <v>92</v>
      </c>
      <c r="E27" s="199">
        <v>93.3</v>
      </c>
      <c r="F27" s="199">
        <v>99.6</v>
      </c>
      <c r="G27" s="199">
        <v>112.8</v>
      </c>
      <c r="H27" s="426"/>
    </row>
    <row r="28" spans="1:8" s="43" customFormat="1" ht="13.8" x14ac:dyDescent="0.25">
      <c r="A28" s="43" t="s">
        <v>2275</v>
      </c>
      <c r="B28" s="199">
        <v>65</v>
      </c>
      <c r="C28" s="199">
        <v>84.7</v>
      </c>
      <c r="D28" s="199">
        <v>79.2</v>
      </c>
      <c r="E28" s="199">
        <v>82.3</v>
      </c>
      <c r="F28" s="199">
        <v>88.4</v>
      </c>
      <c r="G28" s="199">
        <v>100.4</v>
      </c>
      <c r="H28" s="426"/>
    </row>
    <row r="29" spans="1:8" s="43" customFormat="1" ht="13.8" x14ac:dyDescent="0.25">
      <c r="A29" s="43" t="s">
        <v>2264</v>
      </c>
      <c r="B29" s="198">
        <v>65.7</v>
      </c>
      <c r="C29" s="198">
        <v>83.3</v>
      </c>
      <c r="D29" s="198">
        <v>90.8</v>
      </c>
      <c r="E29" s="198">
        <v>92.4</v>
      </c>
      <c r="F29" s="198">
        <v>102.4</v>
      </c>
      <c r="G29" s="198">
        <v>112.4</v>
      </c>
      <c r="H29" s="426"/>
    </row>
    <row r="30" spans="1:8" s="203" customFormat="1" ht="13.8" x14ac:dyDescent="0.25">
      <c r="A30" s="43" t="s">
        <v>2265</v>
      </c>
      <c r="B30" s="199">
        <v>60.2</v>
      </c>
      <c r="C30" s="199">
        <v>72.400000000000006</v>
      </c>
      <c r="D30" s="199">
        <v>76.900000000000006</v>
      </c>
      <c r="E30" s="199">
        <v>76.2</v>
      </c>
      <c r="F30" s="199">
        <v>87.1</v>
      </c>
      <c r="G30" s="199">
        <v>95.8</v>
      </c>
      <c r="H30" s="426"/>
    </row>
    <row r="31" spans="1:8" s="52" customFormat="1" ht="13.8" x14ac:dyDescent="0.25">
      <c r="A31" s="688"/>
      <c r="B31" s="199"/>
      <c r="C31" s="199"/>
      <c r="D31" s="199"/>
      <c r="E31" s="199"/>
      <c r="F31" s="199"/>
      <c r="G31" s="199"/>
      <c r="H31" s="426"/>
    </row>
    <row r="32" spans="1:8" s="42" customFormat="1" ht="14.4" x14ac:dyDescent="0.3">
      <c r="A32" s="33" t="s">
        <v>1210</v>
      </c>
      <c r="B32" s="113">
        <v>4050.2</v>
      </c>
      <c r="C32" s="113">
        <v>4075.1</v>
      </c>
      <c r="D32" s="113">
        <v>4126.8999999999996</v>
      </c>
      <c r="E32" s="113">
        <v>4242</v>
      </c>
      <c r="F32" s="113">
        <v>4357.3999999999996</v>
      </c>
      <c r="G32" s="113">
        <v>4509.6000000000004</v>
      </c>
      <c r="H32" s="426"/>
    </row>
    <row r="33" spans="1:10" s="43" customFormat="1" ht="13.8" x14ac:dyDescent="0.25">
      <c r="A33" s="43" t="s">
        <v>571</v>
      </c>
      <c r="B33" s="248">
        <v>0.6</v>
      </c>
      <c r="C33" s="463">
        <f>(C32/B32-1)*100</f>
        <v>0.6147844550886461</v>
      </c>
      <c r="D33" s="463">
        <f>(D32/C32-1)*100</f>
        <v>1.271134450688316</v>
      </c>
      <c r="E33" s="463">
        <f>(E32/D32-1)*100</f>
        <v>2.7890183915287636</v>
      </c>
      <c r="F33" s="463">
        <f>(F32/E32-1)*100</f>
        <v>2.7204148986327059</v>
      </c>
      <c r="G33" s="463">
        <f>(G32/F32-1)*100</f>
        <v>3.4929086152292843</v>
      </c>
      <c r="H33" s="426"/>
    </row>
    <row r="34" spans="1:10" s="43" customFormat="1" ht="13.8" x14ac:dyDescent="0.25">
      <c r="H34" s="426"/>
    </row>
    <row r="35" spans="1:10" s="43" customFormat="1" ht="13.8" x14ac:dyDescent="0.25">
      <c r="A35" s="27" t="s">
        <v>1271</v>
      </c>
      <c r="B35" s="496">
        <v>119.7</v>
      </c>
      <c r="C35" s="97">
        <v>110.3</v>
      </c>
      <c r="D35" s="97">
        <v>109.7</v>
      </c>
      <c r="E35" s="97">
        <v>115.8</v>
      </c>
      <c r="F35" s="97">
        <v>119.5</v>
      </c>
      <c r="G35" s="97">
        <v>129.19999999999999</v>
      </c>
      <c r="H35" s="426"/>
    </row>
    <row r="36" spans="1:10" s="27" customFormat="1" ht="13.8" x14ac:dyDescent="0.25">
      <c r="A36" s="27" t="s">
        <v>1272</v>
      </c>
      <c r="B36" s="496">
        <v>373.4</v>
      </c>
      <c r="C36" s="97">
        <v>367.9</v>
      </c>
      <c r="D36" s="97">
        <v>382.7</v>
      </c>
      <c r="E36" s="97">
        <v>400.3</v>
      </c>
      <c r="F36" s="97">
        <v>408.9</v>
      </c>
      <c r="G36" s="97">
        <v>418.1</v>
      </c>
      <c r="H36" s="426"/>
    </row>
    <row r="37" spans="1:10" s="27" customFormat="1" ht="13.8" x14ac:dyDescent="0.25">
      <c r="A37" s="27" t="s">
        <v>520</v>
      </c>
      <c r="B37" s="496">
        <v>164.6</v>
      </c>
      <c r="C37" s="97">
        <v>172.4</v>
      </c>
      <c r="D37" s="97">
        <v>179.9</v>
      </c>
      <c r="E37" s="97">
        <v>192.9</v>
      </c>
      <c r="F37" s="97">
        <v>200.2</v>
      </c>
      <c r="G37" s="97">
        <v>213</v>
      </c>
      <c r="H37" s="426"/>
    </row>
    <row r="38" spans="1:10" s="27" customFormat="1" ht="13.8" x14ac:dyDescent="0.25">
      <c r="A38" s="27" t="s">
        <v>519</v>
      </c>
      <c r="B38" s="496">
        <v>158.80000000000001</v>
      </c>
      <c r="C38" s="97">
        <v>166.2</v>
      </c>
      <c r="D38" s="97">
        <v>168.6</v>
      </c>
      <c r="E38" s="97">
        <v>170.8</v>
      </c>
      <c r="F38" s="97">
        <v>176</v>
      </c>
      <c r="G38" s="97">
        <v>179.7</v>
      </c>
      <c r="H38" s="426"/>
    </row>
    <row r="39" spans="1:10" s="27" customFormat="1" ht="13.8" x14ac:dyDescent="0.25">
      <c r="A39" s="27" t="s">
        <v>522</v>
      </c>
      <c r="B39" s="496">
        <v>275</v>
      </c>
      <c r="C39" s="97">
        <v>280.5</v>
      </c>
      <c r="D39" s="97">
        <v>287</v>
      </c>
      <c r="E39" s="97">
        <v>293.7</v>
      </c>
      <c r="F39" s="97">
        <v>300</v>
      </c>
      <c r="G39" s="97">
        <v>312.10000000000002</v>
      </c>
      <c r="H39" s="426"/>
      <c r="J39" s="97"/>
    </row>
    <row r="40" spans="1:10" s="27" customFormat="1" ht="13.8" x14ac:dyDescent="0.25">
      <c r="A40" s="27" t="s">
        <v>892</v>
      </c>
      <c r="B40" s="496">
        <v>694.8</v>
      </c>
      <c r="C40" s="97">
        <v>708.8</v>
      </c>
      <c r="D40" s="97">
        <v>724.6</v>
      </c>
      <c r="E40" s="97">
        <v>745.6</v>
      </c>
      <c r="F40" s="97">
        <v>765.2</v>
      </c>
      <c r="G40" s="97">
        <v>792.3</v>
      </c>
      <c r="H40" s="426"/>
    </row>
    <row r="41" spans="1:10" s="52" customFormat="1" ht="13.8" x14ac:dyDescent="0.25">
      <c r="A41" s="52" t="s">
        <v>1211</v>
      </c>
      <c r="B41" s="1407">
        <v>538.9</v>
      </c>
      <c r="C41" s="198">
        <v>554.1</v>
      </c>
      <c r="D41" s="198">
        <v>566.20000000000005</v>
      </c>
      <c r="E41" s="198">
        <v>580.1</v>
      </c>
      <c r="F41" s="198">
        <v>596.79999999999995</v>
      </c>
      <c r="G41" s="198">
        <v>622.70000000000005</v>
      </c>
      <c r="H41" s="426"/>
    </row>
    <row r="42" spans="1:10" s="27" customFormat="1" ht="13.8" x14ac:dyDescent="0.25">
      <c r="A42" s="1331" t="s">
        <v>518</v>
      </c>
      <c r="B42" s="496">
        <v>143.6</v>
      </c>
      <c r="C42" s="97">
        <v>152.30000000000001</v>
      </c>
      <c r="D42" s="97">
        <v>161.1</v>
      </c>
      <c r="E42" s="97">
        <v>166.6</v>
      </c>
      <c r="F42" s="97">
        <v>167.9</v>
      </c>
      <c r="G42" s="97">
        <v>173.2</v>
      </c>
      <c r="H42" s="426"/>
    </row>
    <row r="43" spans="1:10" s="27" customFormat="1" ht="13.8" x14ac:dyDescent="0.25">
      <c r="A43" s="1331" t="s">
        <v>1583</v>
      </c>
      <c r="B43" s="496">
        <v>31.2</v>
      </c>
      <c r="C43" s="97">
        <v>30.6</v>
      </c>
      <c r="D43" s="97">
        <v>24.8</v>
      </c>
      <c r="E43" s="97">
        <v>24.9</v>
      </c>
      <c r="F43" s="97">
        <v>23.8</v>
      </c>
      <c r="G43" s="97">
        <v>22</v>
      </c>
      <c r="H43" s="426"/>
    </row>
    <row r="44" spans="1:10" s="27" customFormat="1" ht="13.8" x14ac:dyDescent="0.25">
      <c r="A44" s="27" t="s">
        <v>1584</v>
      </c>
      <c r="B44" s="496">
        <v>166.8</v>
      </c>
      <c r="C44" s="97">
        <v>149</v>
      </c>
      <c r="D44" s="97">
        <v>126.7</v>
      </c>
      <c r="E44" s="97">
        <v>123.9</v>
      </c>
      <c r="F44" s="97">
        <v>134.19999999999999</v>
      </c>
      <c r="G44" s="97">
        <v>141.69999999999999</v>
      </c>
      <c r="H44" s="426"/>
    </row>
    <row r="45" spans="1:10" s="27" customFormat="1" ht="13.8" x14ac:dyDescent="0.25">
      <c r="A45" s="27" t="s">
        <v>1585</v>
      </c>
      <c r="B45" s="496"/>
      <c r="C45" s="97"/>
      <c r="D45" s="97"/>
      <c r="E45" s="97"/>
      <c r="F45" s="97"/>
      <c r="G45" s="97"/>
      <c r="H45" s="426"/>
    </row>
    <row r="46" spans="1:10" s="27" customFormat="1" ht="13.8" x14ac:dyDescent="0.25">
      <c r="A46" s="27" t="s">
        <v>196</v>
      </c>
      <c r="B46" s="496">
        <v>387.7</v>
      </c>
      <c r="C46" s="97">
        <v>390.5</v>
      </c>
      <c r="D46" s="97">
        <v>392.6</v>
      </c>
      <c r="E46" s="97">
        <v>402.3</v>
      </c>
      <c r="F46" s="97">
        <v>417.9</v>
      </c>
      <c r="G46" s="97">
        <v>431.8</v>
      </c>
      <c r="H46" s="426"/>
    </row>
    <row r="47" spans="1:10" s="27" customFormat="1" ht="13.8" x14ac:dyDescent="0.25">
      <c r="A47" s="27" t="s">
        <v>400</v>
      </c>
      <c r="B47" s="496">
        <v>526.29999999999995</v>
      </c>
      <c r="C47" s="97">
        <v>530.20000000000005</v>
      </c>
      <c r="D47" s="97">
        <v>539.29999999999995</v>
      </c>
      <c r="E47" s="97">
        <v>548.6</v>
      </c>
      <c r="F47" s="97">
        <v>566.4</v>
      </c>
      <c r="G47" s="97">
        <v>587.6</v>
      </c>
      <c r="H47" s="426"/>
    </row>
    <row r="48" spans="1:10" s="27" customFormat="1" ht="13.8" x14ac:dyDescent="0.25">
      <c r="A48" s="27" t="s">
        <v>287</v>
      </c>
      <c r="B48" s="496">
        <v>62.1</v>
      </c>
      <c r="C48" s="97">
        <v>56.3</v>
      </c>
      <c r="D48" s="97">
        <v>54.4</v>
      </c>
      <c r="E48" s="97">
        <v>56.5</v>
      </c>
      <c r="F48" s="97">
        <v>58.2</v>
      </c>
      <c r="G48" s="97">
        <v>61.6</v>
      </c>
      <c r="H48" s="426"/>
    </row>
    <row r="49" spans="1:8" s="27" customFormat="1" ht="13.8" x14ac:dyDescent="0.25">
      <c r="A49" s="27" t="s">
        <v>838</v>
      </c>
      <c r="B49" s="496">
        <v>159.30000000000001</v>
      </c>
      <c r="C49" s="97">
        <v>167.5</v>
      </c>
      <c r="D49" s="97">
        <v>174.7</v>
      </c>
      <c r="E49" s="97">
        <v>180.8</v>
      </c>
      <c r="F49" s="97">
        <v>187.2</v>
      </c>
      <c r="G49" s="97">
        <v>195.6</v>
      </c>
      <c r="H49" s="426"/>
    </row>
    <row r="50" spans="1:8" s="27" customFormat="1" ht="13.8" x14ac:dyDescent="0.25">
      <c r="A50" s="1331" t="s">
        <v>401</v>
      </c>
      <c r="B50" s="496">
        <v>117.5</v>
      </c>
      <c r="C50" s="97">
        <v>118.5</v>
      </c>
      <c r="D50" s="97">
        <v>118.4</v>
      </c>
      <c r="E50" s="97">
        <v>122.3</v>
      </c>
      <c r="F50" s="97">
        <v>119.9</v>
      </c>
      <c r="G50" s="97">
        <v>123.3</v>
      </c>
      <c r="H50" s="426"/>
    </row>
    <row r="51" spans="1:8" s="27" customFormat="1" ht="13.8" x14ac:dyDescent="0.25">
      <c r="A51" s="27" t="s">
        <v>1039</v>
      </c>
      <c r="B51" s="496">
        <v>673.8</v>
      </c>
      <c r="C51" s="97">
        <v>675.9</v>
      </c>
      <c r="D51" s="97">
        <v>681.3</v>
      </c>
      <c r="E51" s="97">
        <v>694.7</v>
      </c>
      <c r="F51" s="97">
        <v>710.4</v>
      </c>
      <c r="G51" s="97">
        <v>726.3</v>
      </c>
      <c r="H51" s="426"/>
    </row>
    <row r="52" spans="1:8" s="52" customFormat="1" ht="12" customHeight="1" x14ac:dyDescent="0.25">
      <c r="A52" s="52" t="s">
        <v>893</v>
      </c>
      <c r="B52" s="198">
        <v>11.7</v>
      </c>
      <c r="C52" s="198">
        <v>11.5</v>
      </c>
      <c r="D52" s="198">
        <v>11.1</v>
      </c>
      <c r="E52" s="198">
        <v>11.4</v>
      </c>
      <c r="F52" s="198">
        <v>11.6</v>
      </c>
      <c r="G52" s="198">
        <v>11.7</v>
      </c>
      <c r="H52" s="426"/>
    </row>
    <row r="53" spans="1:8" s="52" customFormat="1" ht="12" customHeight="1" x14ac:dyDescent="0.25">
      <c r="A53" s="52" t="s">
        <v>1083</v>
      </c>
      <c r="B53" s="198">
        <v>349.8</v>
      </c>
      <c r="C53" s="198">
        <v>359</v>
      </c>
      <c r="D53" s="198">
        <v>363.6</v>
      </c>
      <c r="E53" s="198">
        <v>372.1</v>
      </c>
      <c r="F53" s="198">
        <v>384.1</v>
      </c>
      <c r="G53" s="198">
        <v>393.2</v>
      </c>
      <c r="H53" s="426"/>
    </row>
    <row r="54" spans="1:8" s="52" customFormat="1" ht="12" customHeight="1" x14ac:dyDescent="0.25">
      <c r="A54" s="52" t="s">
        <v>27</v>
      </c>
      <c r="B54" s="198">
        <v>243.9</v>
      </c>
      <c r="C54" s="198">
        <v>239.5</v>
      </c>
      <c r="D54" s="198">
        <v>236.1</v>
      </c>
      <c r="E54" s="198">
        <v>239.8</v>
      </c>
      <c r="F54" s="198">
        <v>240.7</v>
      </c>
      <c r="G54" s="198">
        <v>245.5</v>
      </c>
      <c r="H54" s="426"/>
    </row>
    <row r="55" spans="1:8" s="52" customFormat="1" ht="12" customHeight="1" x14ac:dyDescent="0.25">
      <c r="A55" s="52" t="s">
        <v>2590</v>
      </c>
      <c r="B55" s="198">
        <v>68.599999999999994</v>
      </c>
      <c r="C55" s="198">
        <v>66.2</v>
      </c>
      <c r="D55" s="198">
        <v>70.8</v>
      </c>
      <c r="E55" s="198">
        <v>71.900000000000006</v>
      </c>
      <c r="F55" s="198">
        <v>74.400000000000006</v>
      </c>
      <c r="G55" s="198">
        <v>76.2</v>
      </c>
      <c r="H55" s="426"/>
    </row>
    <row r="56" spans="1:8" s="27" customFormat="1" ht="12.75" customHeight="1" x14ac:dyDescent="0.25">
      <c r="A56" s="52" t="s">
        <v>2591</v>
      </c>
    </row>
    <row r="57" spans="1:8" s="43" customFormat="1" ht="11.4" x14ac:dyDescent="0.2">
      <c r="B57" s="248"/>
      <c r="C57" s="248"/>
      <c r="D57" s="248"/>
      <c r="E57" s="248"/>
      <c r="F57" s="248"/>
      <c r="G57" s="345"/>
    </row>
    <row r="58" spans="1:8" ht="13.8" x14ac:dyDescent="0.25">
      <c r="A58" s="27" t="s">
        <v>741</v>
      </c>
      <c r="B58" s="27"/>
      <c r="C58" s="27"/>
      <c r="D58" s="459"/>
      <c r="E58" s="459"/>
    </row>
    <row r="59" spans="1:8" ht="12.75" customHeight="1" x14ac:dyDescent="0.25">
      <c r="A59" s="27"/>
      <c r="B59" s="27"/>
      <c r="C59" s="27"/>
    </row>
    <row r="60" spans="1:8" ht="13.8" x14ac:dyDescent="0.25">
      <c r="A60" s="27" t="s">
        <v>270</v>
      </c>
    </row>
    <row r="61" spans="1:8" ht="13.8" x14ac:dyDescent="0.25">
      <c r="A61" s="27"/>
    </row>
    <row r="62" spans="1:8" ht="13.8" x14ac:dyDescent="0.25">
      <c r="A62" s="27" t="s">
        <v>1469</v>
      </c>
    </row>
    <row r="63" spans="1:8" ht="13.8" x14ac:dyDescent="0.25">
      <c r="A63" s="27"/>
    </row>
    <row r="64" spans="1:8" ht="14.25" customHeight="1" x14ac:dyDescent="0.25">
      <c r="A64" s="1457" t="s">
        <v>2276</v>
      </c>
      <c r="B64" s="1457"/>
      <c r="C64" s="1457"/>
      <c r="D64" s="1457"/>
      <c r="E64" s="1457"/>
      <c r="F64" s="1457"/>
      <c r="G64" s="1457"/>
    </row>
    <row r="65" spans="1:7" ht="13.8" x14ac:dyDescent="0.25">
      <c r="A65" s="1440" t="s">
        <v>2277</v>
      </c>
      <c r="B65" s="1481"/>
      <c r="C65" s="1481"/>
      <c r="D65" s="1481"/>
      <c r="E65" s="1481"/>
      <c r="F65" s="1481"/>
      <c r="G65" s="1481"/>
    </row>
  </sheetData>
  <customSheetViews>
    <customSheetView guid="{F67F5823-51D5-4D47-B100-5B47C1E6BCB9}" showPageBreaks="1" fitToPage="1" printArea="1" topLeftCell="A32">
      <selection activeCell="H2" sqref="H2"/>
      <pageMargins left="0.75" right="0.75" top="1" bottom="1" header="0.5" footer="0.5"/>
      <printOptions horizontalCentered="1"/>
      <pageSetup scale="74" firstPageNumber="33" orientation="portrait" verticalDpi="300" r:id="rId1"/>
      <headerFooter alignWithMargins="0">
        <oddFooter>&amp;C&amp;P</oddFooter>
      </headerFooter>
    </customSheetView>
    <customSheetView guid="{9014CDA8-C3FC-41E6-A045-DAEFC55B82B1}" showPageBreaks="1" fitToPage="1" printArea="1">
      <selection sqref="A1:G1"/>
      <pageMargins left="0.75" right="0.75" top="1" bottom="1" header="0.5" footer="0.5"/>
      <printOptions horizontalCentered="1"/>
      <pageSetup scale="75" firstPageNumber="33" orientation="portrait" verticalDpi="300" r:id="rId2"/>
      <headerFooter alignWithMargins="0">
        <oddFooter>&amp;C&amp;P</oddFooter>
      </headerFooter>
    </customSheetView>
  </customSheetViews>
  <mergeCells count="6">
    <mergeCell ref="A65:G65"/>
    <mergeCell ref="A1:G1"/>
    <mergeCell ref="A3:G3"/>
    <mergeCell ref="A4:G4"/>
    <mergeCell ref="A5:G5"/>
    <mergeCell ref="A64:G64"/>
  </mergeCells>
  <phoneticPr fontId="0" type="noConversion"/>
  <hyperlinks>
    <hyperlink ref="A64:G64" r:id="rId3" display="Source: Statistics Canada. Table 36-10-0402-01 - Gross domestic product (GDP) at basic prices, "/>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O67"/>
  <sheetViews>
    <sheetView zoomScaleNormal="100" workbookViewId="0">
      <selection sqref="A1:G1"/>
    </sheetView>
  </sheetViews>
  <sheetFormatPr defaultRowHeight="13.2" x14ac:dyDescent="0.25"/>
  <cols>
    <col min="1" max="1" width="44.88671875" customWidth="1"/>
    <col min="2" max="2" width="10.33203125" bestFit="1" customWidth="1"/>
    <col min="3" max="7" width="9.33203125" bestFit="1" customWidth="1"/>
  </cols>
  <sheetData>
    <row r="1" spans="1:10" ht="17.399999999999999" x14ac:dyDescent="0.3">
      <c r="A1" s="1436" t="s">
        <v>550</v>
      </c>
      <c r="B1" s="1436"/>
      <c r="C1" s="1436"/>
      <c r="D1" s="1436"/>
      <c r="E1" s="1436"/>
      <c r="F1" s="1436"/>
      <c r="G1" s="1436"/>
    </row>
    <row r="2" spans="1:10" ht="17.399999999999999" x14ac:dyDescent="0.3">
      <c r="A2" s="28"/>
      <c r="B2" s="28"/>
      <c r="C2" s="28"/>
    </row>
    <row r="3" spans="1:10" ht="17.399999999999999" x14ac:dyDescent="0.3">
      <c r="A3" s="1437" t="s">
        <v>2589</v>
      </c>
      <c r="B3" s="1437"/>
      <c r="C3" s="1437"/>
      <c r="D3" s="1437"/>
      <c r="E3" s="1437"/>
      <c r="F3" s="1437"/>
      <c r="G3" s="1437"/>
    </row>
    <row r="4" spans="1:10" ht="17.399999999999999" x14ac:dyDescent="0.3">
      <c r="A4" s="1437" t="s">
        <v>368</v>
      </c>
      <c r="B4" s="1437"/>
      <c r="C4" s="1437"/>
      <c r="D4" s="1437"/>
      <c r="E4" s="1437"/>
      <c r="F4" s="1437"/>
      <c r="G4" s="1437"/>
    </row>
    <row r="5" spans="1:10" ht="17.399999999999999" x14ac:dyDescent="0.3">
      <c r="A5" s="1437" t="s">
        <v>444</v>
      </c>
      <c r="B5" s="1437"/>
      <c r="C5" s="1437"/>
      <c r="D5" s="1437"/>
      <c r="E5" s="1437"/>
      <c r="F5" s="1437"/>
      <c r="G5" s="1437"/>
    </row>
    <row r="6" spans="1:10" ht="12.75" customHeight="1" x14ac:dyDescent="0.3">
      <c r="A6" s="16"/>
      <c r="B6" s="16"/>
      <c r="C6" s="16"/>
      <c r="D6" s="16"/>
      <c r="E6" s="16"/>
      <c r="F6" s="16"/>
      <c r="G6" s="16"/>
    </row>
    <row r="7" spans="1:10" ht="12.75" customHeight="1" x14ac:dyDescent="0.3">
      <c r="A7" s="16"/>
      <c r="B7" s="16"/>
      <c r="C7" s="16"/>
      <c r="D7" s="16"/>
      <c r="E7" s="16"/>
      <c r="F7" s="16"/>
      <c r="G7" s="16"/>
    </row>
    <row r="8" spans="1:10" s="17" customFormat="1" ht="18" x14ac:dyDescent="0.3">
      <c r="B8" s="38">
        <v>2014</v>
      </c>
      <c r="C8" s="38">
        <v>2015</v>
      </c>
      <c r="D8" s="38" t="s">
        <v>2045</v>
      </c>
      <c r="E8" s="38" t="s">
        <v>2185</v>
      </c>
      <c r="F8" s="38" t="s">
        <v>2366</v>
      </c>
      <c r="G8" s="38" t="s">
        <v>2365</v>
      </c>
    </row>
    <row r="9" spans="1:10" ht="4.5" customHeight="1" thickBot="1" x14ac:dyDescent="0.3">
      <c r="A9" s="25"/>
      <c r="B9" s="19"/>
      <c r="C9" s="19"/>
      <c r="D9" s="19"/>
      <c r="E9" s="19"/>
      <c r="F9" s="19"/>
      <c r="G9" s="19"/>
    </row>
    <row r="10" spans="1:10" ht="4.5" customHeight="1" x14ac:dyDescent="0.25">
      <c r="B10" s="15"/>
      <c r="C10" s="15"/>
      <c r="D10" s="15"/>
      <c r="E10" s="15"/>
      <c r="F10" s="15"/>
      <c r="G10" s="15"/>
    </row>
    <row r="11" spans="1:10" s="29" customFormat="1" ht="14.25" customHeight="1" x14ac:dyDescent="0.3">
      <c r="A11" s="29" t="s">
        <v>369</v>
      </c>
      <c r="B11" s="1228">
        <f>('43'!B14/'43'!B11)*100</f>
        <v>22.164591977869982</v>
      </c>
      <c r="C11" s="1228">
        <f>('43'!C14/'43'!C11)*100</f>
        <v>22.79053913306948</v>
      </c>
      <c r="D11" s="1228">
        <f>('43'!D14/'43'!D11)*100</f>
        <v>23.406503763580407</v>
      </c>
      <c r="E11" s="1228">
        <f>('43'!E14/'43'!E11)*100</f>
        <v>24.487766769645965</v>
      </c>
      <c r="F11" s="1228">
        <f>('43'!F14/'43'!F11)*100</f>
        <v>24.531430841783415</v>
      </c>
      <c r="G11" s="1228">
        <f>('43'!G14/'43'!G11)*100</f>
        <v>25.229676140118972</v>
      </c>
      <c r="I11" s="426"/>
    </row>
    <row r="12" spans="1:10" s="43" customFormat="1" ht="12.75" customHeight="1" x14ac:dyDescent="0.25">
      <c r="B12" s="199"/>
      <c r="C12" s="199"/>
      <c r="D12" s="199"/>
      <c r="E12" s="199"/>
      <c r="F12" s="199"/>
      <c r="G12" s="199"/>
      <c r="I12" s="426"/>
    </row>
    <row r="13" spans="1:10" s="161" customFormat="1" ht="14.25" customHeight="1" x14ac:dyDescent="0.25">
      <c r="A13" s="161" t="s">
        <v>1393</v>
      </c>
      <c r="B13" s="68">
        <f>('43'!B17/'43'!B11)*100</f>
        <v>6.4353772859996923</v>
      </c>
      <c r="C13" s="68">
        <f>('43'!C17/'43'!C11)*100</f>
        <v>6.4347529683564675</v>
      </c>
      <c r="D13" s="68">
        <f>('43'!D17/'43'!D11)*100</f>
        <v>6.3480292187326173</v>
      </c>
      <c r="E13" s="68">
        <f>('43'!E17/'43'!E11)*100</f>
        <v>6.4823692340470878</v>
      </c>
      <c r="F13" s="68">
        <f>('43'!F17/'43'!F11)*100</f>
        <v>6.2602566981637269</v>
      </c>
      <c r="G13" s="68">
        <f>('43'!G17/'43'!G11)*100</f>
        <v>6.5168539325842696</v>
      </c>
      <c r="H13" s="409"/>
      <c r="I13" s="1539">
        <f>G13/100</f>
        <v>6.5168539325842698E-2</v>
      </c>
      <c r="J13" s="1540"/>
    </row>
    <row r="14" spans="1:10" s="27" customFormat="1" ht="13.8" x14ac:dyDescent="0.25">
      <c r="A14" s="27" t="s">
        <v>773</v>
      </c>
      <c r="B14" s="68">
        <f>('43'!B23/'43'!B11)*100</f>
        <v>5.1425388043645297</v>
      </c>
      <c r="C14" s="68">
        <f>('43'!C23/'43'!C11)*100</f>
        <v>4.9519950006627917</v>
      </c>
      <c r="D14" s="68">
        <f>('43'!D23/'43'!D11)*100</f>
        <v>5.4024991657087762</v>
      </c>
      <c r="E14" s="68">
        <f>('43'!E23/'43'!E11)*100</f>
        <v>6.290614679876426</v>
      </c>
      <c r="F14" s="68">
        <f>('43'!F23/'43'!F11)*100</f>
        <v>6.3621758883380268</v>
      </c>
      <c r="G14" s="68">
        <f>('43'!G23/'43'!G11)*100</f>
        <v>6.8853271645736944</v>
      </c>
      <c r="I14" s="1539">
        <f t="shared" ref="I14:I30" si="0">G14/100</f>
        <v>6.8853271645736944E-2</v>
      </c>
      <c r="J14" s="1540"/>
    </row>
    <row r="15" spans="1:10" s="27" customFormat="1" ht="13.8" x14ac:dyDescent="0.25">
      <c r="A15" s="27" t="s">
        <v>997</v>
      </c>
      <c r="B15" s="68">
        <f>('43'!B24/'43'!B11)*100</f>
        <v>8.9922391270938977</v>
      </c>
      <c r="C15" s="68">
        <f>('43'!C24/'43'!C11)*100</f>
        <v>9.7998371428030371</v>
      </c>
      <c r="D15" s="68">
        <f>('43'!D24/'43'!D11)*100</f>
        <v>9.991100893618599</v>
      </c>
      <c r="E15" s="68">
        <f>('43'!E24/'43'!E11)*100</f>
        <v>10.100848691452718</v>
      </c>
      <c r="F15" s="68">
        <f>('43'!F24/'43'!F11)*100</f>
        <v>10.286928431999172</v>
      </c>
      <c r="G15" s="68">
        <f>('43'!G24/'43'!G11)*100</f>
        <v>10.228023793787177</v>
      </c>
      <c r="I15" s="1539">
        <f t="shared" si="0"/>
        <v>0.10228023793787176</v>
      </c>
      <c r="J15" s="1540"/>
    </row>
    <row r="16" spans="1:10" s="42" customFormat="1" ht="14.25" customHeight="1" x14ac:dyDescent="0.3">
      <c r="A16" s="27" t="s">
        <v>1392</v>
      </c>
      <c r="B16" s="68">
        <f>(('43'!B21+'43'!B22)/'43'!B11)*100</f>
        <v>1.4830182879975407</v>
      </c>
      <c r="C16" s="68">
        <f>(('43'!C21+'43'!C22)/'43'!C11)*100</f>
        <v>1.5130569810820533</v>
      </c>
      <c r="D16" s="68">
        <f>(('43'!D21+'43'!D22)/'43'!D11)*100</f>
        <v>1.5666135192257777</v>
      </c>
      <c r="E16" s="68">
        <f>(('43'!E21+'43'!E22)/'43'!E11)*100</f>
        <v>1.56066901033344</v>
      </c>
      <c r="F16" s="68">
        <f>(('43'!F21+'43'!F22)/'43'!F11)*100</f>
        <v>1.5857935013560434</v>
      </c>
      <c r="G16" s="68">
        <f>(('43'!G21+'43'!G22)/'43'!G11)*100</f>
        <v>1.5565102445472569</v>
      </c>
      <c r="I16" s="1539">
        <f t="shared" si="0"/>
        <v>1.5565102445472569E-2</v>
      </c>
      <c r="J16" s="1541"/>
    </row>
    <row r="17" spans="1:15" s="43" customFormat="1" ht="12.75" customHeight="1" x14ac:dyDescent="0.25">
      <c r="A17" s="162"/>
      <c r="B17" s="1229"/>
      <c r="C17" s="1229"/>
      <c r="D17" s="1229"/>
      <c r="E17" s="1229"/>
      <c r="F17" s="1229"/>
      <c r="G17" s="1229"/>
      <c r="I17" s="1539"/>
      <c r="J17" s="1542"/>
    </row>
    <row r="18" spans="1:15" s="244" customFormat="1" ht="15.6" x14ac:dyDescent="0.3">
      <c r="A18" s="29" t="s">
        <v>1210</v>
      </c>
      <c r="B18" s="1228">
        <f>('43'!B32/'43'!B11)*100</f>
        <v>77.804671891808809</v>
      </c>
      <c r="C18" s="1228">
        <f>('43'!C32/'43'!C11)*100</f>
        <v>77.169693411858276</v>
      </c>
      <c r="D18" s="1228">
        <f>('43'!D32/'43'!D11)*100</f>
        <v>76.511921094590079</v>
      </c>
      <c r="E18" s="1228">
        <f>('43'!E32/'43'!E11)*100</f>
        <v>75.316927665920957</v>
      </c>
      <c r="F18" s="1228">
        <f>('43'!F32/'43'!F11)*100</f>
        <v>75.271640553473034</v>
      </c>
      <c r="G18" s="1228">
        <f>('43'!G32/'43'!G11)*100</f>
        <v>74.514210178453411</v>
      </c>
      <c r="I18" s="1539"/>
      <c r="J18" s="1543"/>
      <c r="K18" s="439"/>
      <c r="L18" s="439"/>
      <c r="M18" s="439"/>
      <c r="N18" s="439"/>
      <c r="O18" s="439"/>
    </row>
    <row r="19" spans="1:15" s="43" customFormat="1" ht="12.75" customHeight="1" x14ac:dyDescent="0.25">
      <c r="B19" s="199"/>
      <c r="C19" s="199"/>
      <c r="D19" s="199"/>
      <c r="E19" s="199"/>
      <c r="F19" s="199"/>
      <c r="G19" s="199"/>
      <c r="I19" s="1539"/>
      <c r="J19" s="1542"/>
    </row>
    <row r="20" spans="1:15" s="43" customFormat="1" ht="13.8" x14ac:dyDescent="0.25">
      <c r="A20" s="27" t="s">
        <v>1271</v>
      </c>
      <c r="B20" s="68">
        <f>('43'!B35/'43'!B11)*100</f>
        <v>2.2994467496542184</v>
      </c>
      <c r="C20" s="68">
        <f>('43'!C35/'43'!C11)*100</f>
        <v>2.0887382354612081</v>
      </c>
      <c r="D20" s="68">
        <f>('43'!D35/'43'!D11)*100</f>
        <v>2.0338166042493233</v>
      </c>
      <c r="E20" s="68">
        <f>('43'!E35/'43'!E11)*100</f>
        <v>2.056034941940982</v>
      </c>
      <c r="F20" s="68">
        <f>('43'!F35/'43'!F11)*100</f>
        <v>2.0642954620048717</v>
      </c>
      <c r="G20" s="68">
        <f>('43'!G35/'43'!G11)*100</f>
        <v>2.1348314606741572</v>
      </c>
      <c r="I20" s="1539">
        <f t="shared" si="0"/>
        <v>2.134831460674157E-2</v>
      </c>
      <c r="J20" s="1542"/>
    </row>
    <row r="21" spans="1:15" s="27" customFormat="1" ht="13.8" x14ac:dyDescent="0.25">
      <c r="A21" s="27" t="s">
        <v>1272</v>
      </c>
      <c r="B21" s="68">
        <f>('43'!B36/'43'!B11)*100</f>
        <v>7.1730444137083129</v>
      </c>
      <c r="C21" s="68">
        <f>('43'!C36/'43'!C11)*100</f>
        <v>6.9668793909898303</v>
      </c>
      <c r="D21" s="68">
        <f>('43'!D36/'43'!D11)*100</f>
        <v>7.0951833586710658</v>
      </c>
      <c r="E21" s="68">
        <f>('43'!E36/'43'!E11)*100</f>
        <v>7.1073470402329457</v>
      </c>
      <c r="F21" s="68">
        <f>('43'!F36/'43'!F11)*100</f>
        <v>7.0635181122493051</v>
      </c>
      <c r="G21" s="68">
        <f>('43'!G36/'43'!G11)*100</f>
        <v>6.9084600132187717</v>
      </c>
      <c r="I21" s="1539">
        <f t="shared" si="0"/>
        <v>6.9084600132187715E-2</v>
      </c>
      <c r="J21" s="1540"/>
    </row>
    <row r="22" spans="1:15" s="27" customFormat="1" ht="13.8" x14ac:dyDescent="0.25">
      <c r="A22" s="27" t="s">
        <v>520</v>
      </c>
      <c r="B22" s="68">
        <f>('43'!B37/'43'!B11)*100</f>
        <v>3.1619794067926845</v>
      </c>
      <c r="C22" s="68">
        <f>('43'!C37/'43'!C11)*100</f>
        <v>3.2647186925975729</v>
      </c>
      <c r="D22" s="68">
        <f>('43'!D37/'43'!D11)*100</f>
        <v>3.3353109125292004</v>
      </c>
      <c r="E22" s="68">
        <f>('43'!E37/'43'!E11)*100</f>
        <v>3.4249493981037604</v>
      </c>
      <c r="F22" s="68">
        <f>('43'!F37/'43'!F11)*100</f>
        <v>3.4583426903211318</v>
      </c>
      <c r="G22" s="68">
        <f>('43'!G37/'43'!G11)*100</f>
        <v>3.5194976867151353</v>
      </c>
      <c r="I22" s="1539">
        <f t="shared" si="0"/>
        <v>3.5194976867151354E-2</v>
      </c>
      <c r="J22" s="1540"/>
    </row>
    <row r="23" spans="1:15" s="27" customFormat="1" ht="13.8" x14ac:dyDescent="0.25">
      <c r="A23" s="27" t="s">
        <v>519</v>
      </c>
      <c r="B23" s="68">
        <f>('43'!B38/'43'!B11)*100</f>
        <v>3.0505609343783617</v>
      </c>
      <c r="C23" s="68">
        <f>('43'!C38/'43'!C11)*100</f>
        <v>3.147310015717613</v>
      </c>
      <c r="D23" s="68">
        <f>('43'!D38/'43'!D11)*100</f>
        <v>3.1258111164670548</v>
      </c>
      <c r="E23" s="68">
        <f>('43'!E38/'43'!E11)*100</f>
        <v>3.0325627641063888</v>
      </c>
      <c r="F23" s="68">
        <f>('43'!F38/'43'!F11)*100</f>
        <v>3.04030126621638</v>
      </c>
      <c r="G23" s="68">
        <f>('43'!G38/'43'!G11)*100</f>
        <v>2.9692663582286847</v>
      </c>
      <c r="I23" s="1539">
        <f t="shared" si="0"/>
        <v>2.9692663582286848E-2</v>
      </c>
      <c r="J23" s="1540"/>
    </row>
    <row r="24" spans="1:15" s="27" customFormat="1" ht="13.8" x14ac:dyDescent="0.25">
      <c r="A24" s="27" t="s">
        <v>850</v>
      </c>
      <c r="B24" s="68">
        <f>(('43'!B39+'43'!B40)/'43'!B11)*100</f>
        <v>18.629936990932837</v>
      </c>
      <c r="C24" s="68">
        <f>(('43'!C39+'43'!C40)/'43'!C11)*100</f>
        <v>18.73425871570057</v>
      </c>
      <c r="D24" s="68">
        <f>(('43'!D39+'43'!D40)/'43'!D11)*100</f>
        <v>18.754866698802328</v>
      </c>
      <c r="E24" s="68">
        <f>(('43'!E39+'43'!E40)/'43'!E11)*100</f>
        <v>18.452824828663754</v>
      </c>
      <c r="F24" s="68">
        <f>(('43'!F39+'43'!F40)/'43'!F11)*100</f>
        <v>18.400732436214138</v>
      </c>
      <c r="G24" s="68">
        <f>(('43'!G39+'43'!G40)/'43'!G11)*100</f>
        <v>18.248512888301391</v>
      </c>
      <c r="I24" s="1539">
        <f t="shared" si="0"/>
        <v>0.18248512888301391</v>
      </c>
      <c r="J24" s="1540"/>
    </row>
    <row r="25" spans="1:15" s="27" customFormat="1" ht="13.8" x14ac:dyDescent="0.25">
      <c r="A25" s="27" t="s">
        <v>1586</v>
      </c>
      <c r="B25" s="68">
        <f>(('43'!B42+'43'!B43+'43'!B44)/'43'!B11)*100</f>
        <v>6.5621638235746111</v>
      </c>
      <c r="C25" s="68">
        <f>(('43'!C42+'43'!C43+'43'!C44)/'43'!C11)*100</f>
        <v>6.2851515897513588</v>
      </c>
      <c r="D25" s="68">
        <f>(('43'!D42+'43'!D43+'43'!D44)/'43'!D11)*100</f>
        <v>5.7955430308873153</v>
      </c>
      <c r="E25" s="68">
        <f>(('43'!E42+'43'!E43+'43'!E44)/'43'!E11)*100</f>
        <v>5.5999431838358014</v>
      </c>
      <c r="F25" s="68">
        <f>(('43'!F42+'43'!F43+'43'!F44)/'43'!F11)*100</f>
        <v>5.6297396742040799</v>
      </c>
      <c r="G25" s="68">
        <f>(('43'!G42+'43'!G43+'43'!G44)/'43'!G11)*100</f>
        <v>5.5667547918043621</v>
      </c>
      <c r="I25" s="1539">
        <f t="shared" si="0"/>
        <v>5.5667547918043618E-2</v>
      </c>
      <c r="J25" s="1540"/>
    </row>
    <row r="26" spans="1:15" s="27" customFormat="1" ht="13.8" x14ac:dyDescent="0.25">
      <c r="A26" s="27" t="s">
        <v>196</v>
      </c>
      <c r="B26" s="68">
        <f>('43'!B46/'43'!B11)*100</f>
        <v>7.4477485784539716</v>
      </c>
      <c r="C26" s="68">
        <f>('43'!C46/'43'!C11)*100</f>
        <v>7.3948529551006503</v>
      </c>
      <c r="D26" s="68">
        <f>('43'!D46/'43'!D11)*100</f>
        <v>7.2787274277874596</v>
      </c>
      <c r="E26" s="68">
        <f>('43'!E46/'43'!E11)*100</f>
        <v>7.1428571428571441</v>
      </c>
      <c r="F26" s="68">
        <f>('43'!F46/'43'!F11)*100</f>
        <v>7.2189880633626426</v>
      </c>
      <c r="G26" s="68">
        <f>('43'!G46/'43'!G11)*100</f>
        <v>7.1348314606741567</v>
      </c>
      <c r="I26" s="1539">
        <f t="shared" si="0"/>
        <v>7.134831460674157E-2</v>
      </c>
      <c r="J26" s="1540"/>
    </row>
    <row r="27" spans="1:15" s="27" customFormat="1" ht="13.8" x14ac:dyDescent="0.25">
      <c r="A27" s="27" t="s">
        <v>400</v>
      </c>
      <c r="B27" s="68">
        <f>('43'!B47/'43'!B11)*100</f>
        <v>10.110265867527277</v>
      </c>
      <c r="C27" s="68">
        <f>('43'!C47/'43'!C11)*100</f>
        <v>10.040335561573277</v>
      </c>
      <c r="D27" s="68">
        <f>('43'!D47/'43'!D11)*100</f>
        <v>9.9985168156031001</v>
      </c>
      <c r="E27" s="68">
        <f>('43'!E47/'43'!E11)*100</f>
        <v>9.7404211498171236</v>
      </c>
      <c r="F27" s="68">
        <f>('43'!F47/'43'!F11)*100</f>
        <v>9.7842422567327123</v>
      </c>
      <c r="G27" s="68">
        <f>('43'!G47/'43'!G11)*100</f>
        <v>9.7091870456047591</v>
      </c>
      <c r="I27" s="1539">
        <f t="shared" si="0"/>
        <v>9.7091870456047585E-2</v>
      </c>
      <c r="J27" s="1540"/>
    </row>
    <row r="28" spans="1:15" s="27" customFormat="1" ht="13.8" x14ac:dyDescent="0.25">
      <c r="A28" s="27" t="s">
        <v>838</v>
      </c>
      <c r="B28" s="68">
        <f>('43'!B49/'43'!B11)*100</f>
        <v>3.0601659751037342</v>
      </c>
      <c r="C28" s="68">
        <f>('43'!C49/'43'!C11)*100</f>
        <v>3.1719279640956692</v>
      </c>
      <c r="D28" s="68">
        <f>('43'!D49/'43'!D11)*100</f>
        <v>3.2389039267306909</v>
      </c>
      <c r="E28" s="68">
        <f>('43'!E49/'43'!E11)*100</f>
        <v>3.2101132772273715</v>
      </c>
      <c r="F28" s="68">
        <f>('43'!F49/'43'!F11)*100</f>
        <v>3.2337749831574216</v>
      </c>
      <c r="G28" s="68">
        <f>('43'!G49/'43'!G11)*100</f>
        <v>3.2319894249834764</v>
      </c>
      <c r="I28" s="1539">
        <f t="shared" si="0"/>
        <v>3.2319894249834766E-2</v>
      </c>
      <c r="J28" s="1540"/>
    </row>
    <row r="29" spans="1:15" s="27" customFormat="1" ht="13.8" x14ac:dyDescent="0.25">
      <c r="A29" s="27" t="s">
        <v>401</v>
      </c>
      <c r="B29" s="68">
        <f>(('43'!B48+'43'!B50)/'43'!B11)*100</f>
        <v>3.4501306285538642</v>
      </c>
      <c r="C29" s="68">
        <f>(('43'!C48+'43'!C50)/'43'!C11)*100</f>
        <v>3.3101672126801374</v>
      </c>
      <c r="D29" s="68">
        <f>(('43'!D48+'43'!D50)/'43'!D11)*100</f>
        <v>3.2036782973043123</v>
      </c>
      <c r="E29" s="68">
        <f>(('43'!E48+'43'!E50)/'43'!E11)*100</f>
        <v>3.1746031746031753</v>
      </c>
      <c r="F29" s="68">
        <f>(('43'!F48+'43'!F50)/'43'!F11)*100</f>
        <v>3.0765775881428254</v>
      </c>
      <c r="G29" s="68">
        <f>(('43'!G48+'43'!G50)/'43'!G11)*100</f>
        <v>3.0551883674818243</v>
      </c>
      <c r="I29" s="1539">
        <f t="shared" si="0"/>
        <v>3.0551883674818245E-2</v>
      </c>
      <c r="J29" s="1540"/>
    </row>
    <row r="30" spans="1:15" s="27" customFormat="1" ht="13.8" x14ac:dyDescent="0.25">
      <c r="A30" s="27" t="s">
        <v>521</v>
      </c>
      <c r="B30" s="68">
        <f>('43'!B51/'43'!B11)*100</f>
        <v>12.943752881512216</v>
      </c>
      <c r="C30" s="68">
        <f>('43'!C51/'43'!C11)*100</f>
        <v>12.799439468252316</v>
      </c>
      <c r="D30" s="68">
        <f>('43'!D51/'43'!D11)*100</f>
        <v>12.631169120100855</v>
      </c>
      <c r="E30" s="68">
        <f>('43'!E51/'43'!E11)*100</f>
        <v>12.334434146514685</v>
      </c>
      <c r="F30" s="68">
        <f>('43'!F51/'43'!F11)*100</f>
        <v>12.271761474546114</v>
      </c>
      <c r="G30" s="68">
        <f>('43'!G51/'43'!G11)*100</f>
        <v>12.000991407799074</v>
      </c>
      <c r="I30" s="1539">
        <f t="shared" si="0"/>
        <v>0.12000991407799073</v>
      </c>
      <c r="J30" s="1540"/>
    </row>
    <row r="31" spans="1:15" s="43" customFormat="1" ht="12" customHeight="1" x14ac:dyDescent="0.2">
      <c r="B31" s="235"/>
      <c r="C31" s="235"/>
      <c r="D31" s="235"/>
      <c r="E31" s="235"/>
      <c r="F31" s="348"/>
      <c r="G31" s="348"/>
    </row>
    <row r="32" spans="1:15" s="27" customFormat="1" ht="12.75" customHeight="1" x14ac:dyDescent="0.25">
      <c r="B32" s="21"/>
      <c r="C32" s="21"/>
      <c r="D32" s="21"/>
      <c r="E32" s="21"/>
      <c r="F32" s="258"/>
      <c r="G32" s="258"/>
    </row>
    <row r="33" spans="1:8" ht="12.75" customHeight="1" x14ac:dyDescent="0.25">
      <c r="A33" s="27"/>
      <c r="B33" s="39"/>
      <c r="C33" s="39"/>
      <c r="D33" s="39"/>
      <c r="E33" s="39"/>
      <c r="F33" s="39"/>
      <c r="G33" s="260"/>
    </row>
    <row r="34" spans="1:8" ht="13.8" x14ac:dyDescent="0.25">
      <c r="A34" s="27"/>
      <c r="H34" s="151"/>
    </row>
    <row r="67" spans="1:7" s="161" customFormat="1" ht="13.8" x14ac:dyDescent="0.25">
      <c r="A67" s="1482" t="s">
        <v>2024</v>
      </c>
      <c r="B67" s="1483"/>
      <c r="C67" s="1483"/>
      <c r="D67" s="1483"/>
      <c r="E67" s="1483"/>
      <c r="F67" s="1483"/>
      <c r="G67" s="1483"/>
    </row>
  </sheetData>
  <customSheetViews>
    <customSheetView guid="{F67F5823-51D5-4D47-B100-5B47C1E6BCB9}" showPageBreaks="1" fitToPage="1" printArea="1">
      <selection activeCell="I22" sqref="I22"/>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selection activeCell="I22" sqref="I22"/>
      <pageMargins left="0.75" right="0.75" top="1" bottom="1" header="0.5" footer="0.5"/>
      <printOptions horizontalCentered="1"/>
      <pageSetup scale="70" firstPageNumber="33" orientation="portrait" verticalDpi="300" r:id="rId2"/>
      <headerFooter alignWithMargins="0">
        <oddFooter>&amp;C&amp;P</oddFooter>
      </headerFooter>
    </customSheetView>
  </customSheetViews>
  <mergeCells count="5">
    <mergeCell ref="A67:G67"/>
    <mergeCell ref="A1:G1"/>
    <mergeCell ref="A3:G3"/>
    <mergeCell ref="A4:G4"/>
    <mergeCell ref="A5:G5"/>
  </mergeCells>
  <phoneticPr fontId="0" type="noConversion"/>
  <printOptions horizontalCentered="1"/>
  <pageMargins left="0.74803149606299202" right="0.74803149606299202" top="0.98425196850393704" bottom="0.98425196850393704" header="0.511811023622047" footer="0.511811023622047"/>
  <pageSetup scale="77" firstPageNumber="27" orientation="portrait" useFirstPageNumber="1" r:id="rId3"/>
  <headerFooter alignWithMargins="0"/>
  <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66CC"/>
    <pageSetUpPr fitToPage="1"/>
  </sheetPr>
  <dimension ref="A1:N84"/>
  <sheetViews>
    <sheetView zoomScaleNormal="100" workbookViewId="0">
      <selection sqref="A1:N1"/>
    </sheetView>
  </sheetViews>
  <sheetFormatPr defaultRowHeight="13.2" x14ac:dyDescent="0.25"/>
  <cols>
    <col min="1" max="1" width="25.109375" style="2" customWidth="1"/>
    <col min="2" max="5" width="10.109375" customWidth="1"/>
    <col min="6" max="7" width="11.33203125" customWidth="1"/>
    <col min="8" max="12" width="10.109375" customWidth="1"/>
    <col min="13" max="14" width="11.33203125" customWidth="1"/>
  </cols>
  <sheetData>
    <row r="1" spans="1:14" s="637" customFormat="1" ht="17.399999999999999" x14ac:dyDescent="0.3">
      <c r="A1" s="1436" t="s">
        <v>601</v>
      </c>
      <c r="B1" s="1436"/>
      <c r="C1" s="1436"/>
      <c r="D1" s="1436"/>
      <c r="E1" s="1436"/>
      <c r="F1" s="1436"/>
      <c r="G1" s="1436"/>
      <c r="H1" s="1436"/>
      <c r="I1" s="1436"/>
      <c r="J1" s="1436"/>
      <c r="K1" s="1436"/>
      <c r="L1" s="1436"/>
      <c r="M1" s="1436"/>
      <c r="N1" s="1436"/>
    </row>
    <row r="2" spans="1:14" s="1" customFormat="1" ht="18" customHeight="1" x14ac:dyDescent="0.25">
      <c r="A2" s="2"/>
      <c r="B2" s="2"/>
      <c r="C2" s="2"/>
      <c r="D2" s="2"/>
      <c r="E2" s="2"/>
      <c r="F2" s="2"/>
      <c r="G2" s="2"/>
      <c r="H2" s="2"/>
      <c r="I2" s="2"/>
      <c r="J2" s="2"/>
      <c r="K2" s="143"/>
      <c r="L2" s="2"/>
    </row>
    <row r="3" spans="1:14" s="1" customFormat="1" ht="17.399999999999999" x14ac:dyDescent="0.3">
      <c r="A3" s="1437" t="s">
        <v>2405</v>
      </c>
      <c r="B3" s="1437"/>
      <c r="C3" s="1437"/>
      <c r="D3" s="1437"/>
      <c r="E3" s="1437"/>
      <c r="F3" s="1437"/>
      <c r="G3" s="1437"/>
      <c r="H3" s="1437"/>
      <c r="I3" s="1437"/>
      <c r="J3" s="1437"/>
      <c r="K3" s="1437"/>
      <c r="L3" s="1437"/>
      <c r="M3" s="1437"/>
      <c r="N3" s="1437"/>
    </row>
    <row r="4" spans="1:14" s="1" customFormat="1" ht="17.399999999999999" x14ac:dyDescent="0.3">
      <c r="A4" s="1437" t="s">
        <v>444</v>
      </c>
      <c r="B4" s="1437"/>
      <c r="C4" s="1437"/>
      <c r="D4" s="1437"/>
      <c r="E4" s="1437"/>
      <c r="F4" s="1437"/>
      <c r="G4" s="1437"/>
      <c r="H4" s="1437"/>
      <c r="I4" s="1437"/>
      <c r="J4" s="1437"/>
      <c r="K4" s="1437"/>
      <c r="L4" s="1437"/>
      <c r="M4" s="1437"/>
      <c r="N4" s="1437"/>
    </row>
    <row r="5" spans="1:14" s="1" customFormat="1" ht="12.75" customHeight="1" x14ac:dyDescent="0.25">
      <c r="A5" s="2"/>
      <c r="B5" s="2"/>
      <c r="C5" s="2"/>
      <c r="D5" s="2"/>
      <c r="E5" s="2"/>
      <c r="F5" s="2"/>
      <c r="K5" s="5"/>
    </row>
    <row r="6" spans="1:14" s="17" customFormat="1" ht="18" x14ac:dyDescent="0.3">
      <c r="A6" s="59" t="s">
        <v>1099</v>
      </c>
      <c r="B6" s="1126">
        <v>2007</v>
      </c>
      <c r="C6" s="1127">
        <v>2008</v>
      </c>
      <c r="D6" s="1127">
        <v>2009</v>
      </c>
      <c r="E6" s="1127">
        <v>2010</v>
      </c>
      <c r="F6" s="1127">
        <v>2011</v>
      </c>
      <c r="G6" s="1127">
        <v>2012</v>
      </c>
      <c r="H6" s="1127">
        <v>2013</v>
      </c>
      <c r="I6" s="1127">
        <v>2014</v>
      </c>
      <c r="J6" s="1127">
        <v>2015</v>
      </c>
      <c r="K6" s="1127">
        <v>2016</v>
      </c>
      <c r="L6" s="1351" t="s">
        <v>2185</v>
      </c>
      <c r="M6" s="1351" t="s">
        <v>2366</v>
      </c>
      <c r="N6" s="1351" t="s">
        <v>2365</v>
      </c>
    </row>
    <row r="7" spans="1:14" s="1" customFormat="1" ht="4.5" customHeight="1" thickBot="1" x14ac:dyDescent="0.3">
      <c r="A7" s="18"/>
      <c r="B7" s="1128"/>
      <c r="C7" s="1128"/>
      <c r="D7" s="1128"/>
      <c r="E7" s="1128"/>
      <c r="F7" s="1128"/>
      <c r="G7" s="1128"/>
      <c r="H7" s="1128"/>
      <c r="I7" s="1128"/>
      <c r="J7" s="1128"/>
      <c r="K7" s="1128"/>
      <c r="L7" s="1128"/>
      <c r="M7" s="813"/>
      <c r="N7" s="1263"/>
    </row>
    <row r="8" spans="1:14" s="1" customFormat="1" ht="4.5" customHeight="1" x14ac:dyDescent="0.25">
      <c r="A8" s="69"/>
    </row>
    <row r="9" spans="1:14" s="1" customFormat="1" ht="13.8" x14ac:dyDescent="0.25">
      <c r="A9" s="227" t="s">
        <v>1100</v>
      </c>
      <c r="B9" s="92">
        <v>884</v>
      </c>
      <c r="C9" s="92">
        <v>942</v>
      </c>
      <c r="D9" s="92">
        <v>905</v>
      </c>
      <c r="E9" s="92">
        <v>888</v>
      </c>
      <c r="F9" s="92">
        <v>869</v>
      </c>
      <c r="G9" s="92">
        <v>928</v>
      </c>
      <c r="H9" s="92">
        <v>841</v>
      </c>
      <c r="I9" s="92">
        <v>778</v>
      </c>
      <c r="J9" s="92">
        <v>815</v>
      </c>
      <c r="K9" s="92">
        <v>874</v>
      </c>
      <c r="L9" s="92">
        <v>832</v>
      </c>
      <c r="M9" s="92">
        <v>874</v>
      </c>
      <c r="N9" s="92">
        <v>825</v>
      </c>
    </row>
    <row r="10" spans="1:14" s="246" customFormat="1" ht="11.4" x14ac:dyDescent="0.2">
      <c r="A10" s="251" t="s">
        <v>80</v>
      </c>
      <c r="B10" s="254">
        <v>4.7393364928909998</v>
      </c>
      <c r="C10" s="254">
        <v>6.5610859728506776</v>
      </c>
      <c r="D10" s="254">
        <v>-3.9278131634819524</v>
      </c>
      <c r="E10" s="254">
        <v>-1.8784530386740328</v>
      </c>
      <c r="F10" s="254">
        <v>-2.1396396396396344</v>
      </c>
      <c r="G10" s="254">
        <v>6.7894131185270323</v>
      </c>
      <c r="H10" s="254">
        <v>-9.375</v>
      </c>
      <c r="I10" s="254">
        <v>-7.4910820451843048</v>
      </c>
      <c r="J10" s="254">
        <v>4.7557840616966551</v>
      </c>
      <c r="K10" s="254">
        <v>7.2392638036809842</v>
      </c>
      <c r="L10" s="254">
        <v>-4.8054919908466776</v>
      </c>
      <c r="M10" s="254">
        <v>5.0480769230769162</v>
      </c>
      <c r="N10" s="254">
        <f>(N9/M9-1)*100</f>
        <v>-5.6064073226544604</v>
      </c>
    </row>
    <row r="11" spans="1:14" s="1" customFormat="1" ht="12.75" customHeight="1" x14ac:dyDescent="0.25">
      <c r="A11" s="227"/>
      <c r="B11" s="160"/>
      <c r="C11" s="160"/>
      <c r="D11" s="160"/>
      <c r="E11" s="160"/>
      <c r="F11" s="160"/>
      <c r="G11" s="160"/>
      <c r="H11" s="160"/>
      <c r="I11" s="160"/>
      <c r="J11" s="160"/>
      <c r="K11" s="160"/>
      <c r="L11" s="160"/>
      <c r="M11" s="160"/>
      <c r="N11" s="160"/>
    </row>
    <row r="12" spans="1:14" s="1" customFormat="1" ht="12.75" customHeight="1" x14ac:dyDescent="0.25">
      <c r="A12" s="1063" t="s">
        <v>1956</v>
      </c>
      <c r="B12" s="92">
        <v>1389</v>
      </c>
      <c r="C12" s="92">
        <v>1483</v>
      </c>
      <c r="D12" s="92">
        <v>1457</v>
      </c>
      <c r="E12" s="92">
        <v>1403</v>
      </c>
      <c r="F12" s="92">
        <v>1436</v>
      </c>
      <c r="G12" s="92">
        <v>1312</v>
      </c>
      <c r="H12" s="92">
        <v>1409</v>
      </c>
      <c r="I12" s="92">
        <v>1420</v>
      </c>
      <c r="J12" s="92">
        <v>1345</v>
      </c>
      <c r="K12" s="92">
        <v>1399</v>
      </c>
      <c r="L12" s="92">
        <v>1343</v>
      </c>
      <c r="M12" s="92">
        <v>1378</v>
      </c>
      <c r="N12" s="92">
        <v>1424</v>
      </c>
    </row>
    <row r="13" spans="1:14" s="1" customFormat="1" ht="12.75" customHeight="1" x14ac:dyDescent="0.25">
      <c r="A13" s="251" t="s">
        <v>80</v>
      </c>
      <c r="B13" s="199">
        <v>-1.6985138004246281</v>
      </c>
      <c r="C13" s="199">
        <v>6.7674586033117379</v>
      </c>
      <c r="D13" s="199">
        <v>-1.7532029669588667</v>
      </c>
      <c r="E13" s="199">
        <v>-3.7062457103637647</v>
      </c>
      <c r="F13" s="199">
        <v>2.3521026372059772</v>
      </c>
      <c r="G13" s="199">
        <v>-8.6350974930362145</v>
      </c>
      <c r="H13" s="199">
        <v>7.3932926829268331</v>
      </c>
      <c r="I13" s="199">
        <v>0.78069552874378001</v>
      </c>
      <c r="J13" s="199">
        <v>-5.2816901408450745</v>
      </c>
      <c r="K13" s="199">
        <v>4.014869888475836</v>
      </c>
      <c r="L13" s="199">
        <v>-4</v>
      </c>
      <c r="M13" s="199">
        <v>2.6</v>
      </c>
      <c r="N13" s="199">
        <v>3.3</v>
      </c>
    </row>
    <row r="14" spans="1:14" s="1" customFormat="1" ht="12.75" customHeight="1" x14ac:dyDescent="0.25">
      <c r="A14" s="1063"/>
      <c r="B14" s="160"/>
      <c r="C14" s="160"/>
      <c r="D14" s="160"/>
      <c r="E14" s="160"/>
      <c r="F14" s="160"/>
      <c r="G14" s="160"/>
      <c r="H14" s="160"/>
      <c r="I14" s="160"/>
      <c r="J14" s="160"/>
      <c r="K14" s="160"/>
      <c r="L14" s="160"/>
      <c r="M14" s="160"/>
      <c r="N14" s="160"/>
    </row>
    <row r="15" spans="1:14" s="1" customFormat="1" ht="13.8" x14ac:dyDescent="0.25">
      <c r="A15" s="1063" t="s">
        <v>1957</v>
      </c>
      <c r="B15" s="92">
        <v>1147</v>
      </c>
      <c r="C15" s="92">
        <v>1201</v>
      </c>
      <c r="D15" s="92">
        <v>1268</v>
      </c>
      <c r="E15" s="92">
        <v>1116</v>
      </c>
      <c r="F15" s="92">
        <v>1253</v>
      </c>
      <c r="G15" s="92">
        <v>1231</v>
      </c>
      <c r="H15" s="92">
        <v>1284</v>
      </c>
      <c r="I15" s="92">
        <v>1286</v>
      </c>
      <c r="J15" s="92">
        <v>1261</v>
      </c>
      <c r="K15" s="92">
        <v>1148</v>
      </c>
      <c r="L15" s="92">
        <v>1327</v>
      </c>
      <c r="M15" s="92">
        <v>1375</v>
      </c>
      <c r="N15" s="92">
        <v>1411</v>
      </c>
    </row>
    <row r="16" spans="1:14" s="246" customFormat="1" ht="11.4" x14ac:dyDescent="0.2">
      <c r="A16" s="251" t="s">
        <v>80</v>
      </c>
      <c r="B16" s="199">
        <v>-2.1331058020477855</v>
      </c>
      <c r="C16" s="199">
        <v>4.7079337401918053</v>
      </c>
      <c r="D16" s="199">
        <v>5.5786844296419558</v>
      </c>
      <c r="E16" s="199">
        <v>-11.987381703470035</v>
      </c>
      <c r="F16" s="199">
        <v>12.275985663082434</v>
      </c>
      <c r="G16" s="199">
        <v>-1.7557861133280173</v>
      </c>
      <c r="H16" s="199">
        <v>4.3054427294882291</v>
      </c>
      <c r="I16" s="199">
        <v>0.15576323987538387</v>
      </c>
      <c r="J16" s="199">
        <v>-1.9440124416796323</v>
      </c>
      <c r="K16" s="199">
        <v>-8.9611419508326744</v>
      </c>
      <c r="L16" s="199">
        <v>15.6</v>
      </c>
      <c r="M16" s="199">
        <v>3.6</v>
      </c>
      <c r="N16" s="199">
        <v>2.6</v>
      </c>
    </row>
    <row r="17" spans="1:14" s="1" customFormat="1" ht="12.75" customHeight="1" x14ac:dyDescent="0.25">
      <c r="A17" s="62"/>
      <c r="B17" s="57"/>
      <c r="C17" s="57"/>
      <c r="D17" s="57"/>
      <c r="E17" s="57"/>
      <c r="F17" s="57"/>
      <c r="G17" s="57"/>
      <c r="H17" s="57"/>
      <c r="I17" s="57"/>
      <c r="J17" s="57"/>
      <c r="K17" s="57"/>
      <c r="L17" s="57"/>
      <c r="M17" s="160"/>
      <c r="N17" s="501"/>
    </row>
    <row r="18" spans="1:14" s="160" customFormat="1" ht="13.8" x14ac:dyDescent="0.25">
      <c r="A18" s="10" t="s">
        <v>2406</v>
      </c>
      <c r="B18" s="13"/>
      <c r="C18" s="13"/>
      <c r="D18" s="13"/>
      <c r="E18" s="13"/>
      <c r="F18" s="13"/>
      <c r="G18" s="13"/>
      <c r="H18" s="13"/>
      <c r="I18" s="13"/>
      <c r="J18" s="13"/>
      <c r="K18" s="13"/>
      <c r="L18" s="13"/>
    </row>
    <row r="19" spans="1:14" s="160" customFormat="1" ht="12.75" customHeight="1" x14ac:dyDescent="0.25">
      <c r="A19" s="10"/>
      <c r="B19" s="13"/>
      <c r="C19" s="13"/>
      <c r="D19" s="13"/>
      <c r="E19" s="13"/>
      <c r="F19" s="13"/>
      <c r="G19" s="13"/>
      <c r="H19" s="13"/>
      <c r="I19" s="13"/>
      <c r="J19" s="13"/>
      <c r="K19" s="13"/>
      <c r="L19" s="13"/>
    </row>
    <row r="20" spans="1:14" s="160" customFormat="1" ht="12" customHeight="1" x14ac:dyDescent="0.25">
      <c r="A20" s="10" t="s">
        <v>323</v>
      </c>
      <c r="B20" s="13"/>
      <c r="C20" s="13"/>
      <c r="D20" s="13"/>
      <c r="E20" s="13"/>
      <c r="F20" s="13"/>
      <c r="G20" s="13"/>
      <c r="H20" s="13"/>
      <c r="I20" s="13"/>
      <c r="J20" s="13"/>
      <c r="K20" s="13"/>
      <c r="L20" s="13"/>
    </row>
    <row r="21" spans="1:14" s="160" customFormat="1" ht="12.75" customHeight="1" x14ac:dyDescent="0.25">
      <c r="A21" s="10"/>
      <c r="B21" s="13"/>
      <c r="C21" s="13"/>
      <c r="D21" s="13"/>
      <c r="E21" s="13"/>
      <c r="F21" s="13"/>
      <c r="G21" s="13"/>
      <c r="H21" s="13"/>
      <c r="I21" s="13"/>
      <c r="J21" s="13"/>
      <c r="K21" s="13"/>
      <c r="L21" s="13"/>
    </row>
    <row r="22" spans="1:14" s="160" customFormat="1" ht="13.8" x14ac:dyDescent="0.25">
      <c r="A22" s="1260" t="s">
        <v>2205</v>
      </c>
      <c r="B22" s="13"/>
      <c r="C22" s="13"/>
      <c r="D22" s="13"/>
      <c r="E22" s="13"/>
      <c r="F22" s="13"/>
      <c r="G22" s="13"/>
      <c r="H22" s="13"/>
      <c r="I22" s="13"/>
      <c r="J22" s="13"/>
      <c r="K22" s="13"/>
      <c r="L22" s="13"/>
    </row>
    <row r="23" spans="1:14" ht="13.8" x14ac:dyDescent="0.25">
      <c r="A23" s="1439" t="s">
        <v>2206</v>
      </c>
      <c r="B23" s="1439"/>
      <c r="C23" s="1439"/>
      <c r="D23" s="1439"/>
      <c r="E23" s="1439"/>
      <c r="F23" s="1439"/>
      <c r="G23" s="1439"/>
      <c r="H23" s="1439"/>
      <c r="I23" s="1439"/>
      <c r="J23" s="1439"/>
    </row>
    <row r="25" spans="1:14" ht="17.399999999999999" x14ac:dyDescent="0.3">
      <c r="A25" s="1436" t="s">
        <v>831</v>
      </c>
      <c r="B25" s="1436"/>
      <c r="C25" s="1436"/>
      <c r="D25" s="1436"/>
      <c r="E25" s="1436"/>
      <c r="F25" s="1436"/>
      <c r="G25" s="1436"/>
      <c r="H25" s="1436"/>
      <c r="I25" s="1436"/>
      <c r="J25" s="1436"/>
      <c r="K25" s="1436"/>
      <c r="L25" s="1436"/>
      <c r="M25" s="1436"/>
      <c r="N25" s="1436"/>
    </row>
    <row r="26" spans="1:14" ht="18" customHeight="1" x14ac:dyDescent="0.3">
      <c r="A26" s="49"/>
      <c r="B26" s="2"/>
      <c r="C26" s="2"/>
      <c r="D26" s="2"/>
      <c r="E26" s="2"/>
      <c r="F26" s="2"/>
      <c r="G26" s="2"/>
      <c r="H26" s="2"/>
      <c r="I26" s="2"/>
      <c r="J26" s="2"/>
      <c r="K26" s="2"/>
    </row>
    <row r="27" spans="1:14" ht="17.399999999999999" x14ac:dyDescent="0.3">
      <c r="A27" s="1437" t="s">
        <v>1140</v>
      </c>
      <c r="B27" s="1437"/>
      <c r="C27" s="1437"/>
      <c r="D27" s="1437"/>
      <c r="E27" s="1437"/>
      <c r="F27" s="1437"/>
      <c r="G27" s="1437"/>
      <c r="H27" s="1437"/>
      <c r="I27" s="1437"/>
      <c r="J27" s="1437"/>
      <c r="K27" s="1437"/>
      <c r="L27" s="1437"/>
      <c r="M27" s="1437"/>
      <c r="N27" s="1437"/>
    </row>
    <row r="28" spans="1:14" ht="17.399999999999999" x14ac:dyDescent="0.3">
      <c r="A28" s="1437" t="s">
        <v>2407</v>
      </c>
      <c r="B28" s="1437"/>
      <c r="C28" s="1437"/>
      <c r="D28" s="1437"/>
      <c r="E28" s="1437"/>
      <c r="F28" s="1437"/>
      <c r="G28" s="1437"/>
      <c r="H28" s="1437"/>
      <c r="I28" s="1437"/>
      <c r="J28" s="1437"/>
      <c r="K28" s="1437"/>
      <c r="L28" s="1437"/>
      <c r="M28" s="1437"/>
      <c r="N28" s="1437"/>
    </row>
    <row r="29" spans="1:14" ht="14.25" customHeight="1" x14ac:dyDescent="0.3">
      <c r="A29" s="16"/>
      <c r="B29" s="16"/>
      <c r="C29" s="16"/>
      <c r="D29" s="16"/>
      <c r="E29" s="16"/>
      <c r="F29" s="16"/>
      <c r="G29" s="16"/>
      <c r="H29" s="16"/>
      <c r="I29" s="30"/>
      <c r="J29" s="30"/>
      <c r="K29" s="30"/>
      <c r="L29" s="30"/>
      <c r="M29" s="30"/>
      <c r="N29" s="30"/>
    </row>
    <row r="30" spans="1:14" ht="16.5" customHeight="1" x14ac:dyDescent="0.3">
      <c r="A30" s="382"/>
      <c r="B30" s="1444" t="s">
        <v>854</v>
      </c>
      <c r="C30" s="1444"/>
      <c r="D30" s="1444"/>
      <c r="E30" s="1444"/>
      <c r="F30" s="1444"/>
      <c r="G30" s="1444"/>
      <c r="H30" s="1444"/>
      <c r="I30" s="1444"/>
      <c r="J30" s="1444"/>
      <c r="K30" s="1444"/>
      <c r="L30" s="1444"/>
      <c r="M30" s="1444"/>
      <c r="N30" s="1444"/>
    </row>
    <row r="31" spans="1:14" s="51" customFormat="1" ht="15.6" x14ac:dyDescent="0.3">
      <c r="A31" s="387" t="s">
        <v>855</v>
      </c>
      <c r="B31" s="24" t="s">
        <v>856</v>
      </c>
      <c r="C31" s="383" t="s">
        <v>857</v>
      </c>
      <c r="D31" s="24" t="s">
        <v>911</v>
      </c>
      <c r="E31" s="24" t="s">
        <v>126</v>
      </c>
      <c r="F31" s="24" t="s">
        <v>127</v>
      </c>
      <c r="G31" s="24" t="s">
        <v>128</v>
      </c>
      <c r="H31" s="24" t="s">
        <v>129</v>
      </c>
      <c r="I31" s="24" t="s">
        <v>130</v>
      </c>
      <c r="J31" s="24" t="s">
        <v>131</v>
      </c>
      <c r="K31" s="24" t="s">
        <v>132</v>
      </c>
      <c r="L31" s="24" t="s">
        <v>858</v>
      </c>
      <c r="M31" s="24" t="s">
        <v>859</v>
      </c>
      <c r="N31" s="24" t="s">
        <v>860</v>
      </c>
    </row>
    <row r="32" spans="1:14" s="29" customFormat="1" ht="4.5" customHeight="1" thickBot="1" x14ac:dyDescent="0.35">
      <c r="A32" s="388"/>
      <c r="B32" s="73"/>
      <c r="C32" s="386"/>
      <c r="D32" s="73"/>
      <c r="E32" s="73"/>
      <c r="F32" s="73"/>
      <c r="G32" s="73"/>
      <c r="H32" s="73"/>
      <c r="I32" s="73"/>
      <c r="J32" s="73"/>
      <c r="K32" s="73"/>
      <c r="L32" s="73"/>
      <c r="M32" s="73"/>
      <c r="N32" s="73"/>
    </row>
    <row r="33" spans="1:14" ht="4.5" customHeight="1" x14ac:dyDescent="0.25">
      <c r="A33" s="389"/>
      <c r="B33" s="70"/>
      <c r="C33" s="384"/>
      <c r="D33" s="70"/>
      <c r="E33" s="70"/>
      <c r="F33" s="70"/>
      <c r="G33" s="70"/>
      <c r="H33" s="70"/>
      <c r="I33" s="70"/>
      <c r="J33" s="70"/>
      <c r="K33" s="70"/>
      <c r="L33" s="70"/>
      <c r="M33" s="70"/>
      <c r="N33" s="70"/>
    </row>
    <row r="34" spans="1:14" s="10" customFormat="1" ht="13.8" x14ac:dyDescent="0.25">
      <c r="A34" s="390" t="s">
        <v>861</v>
      </c>
      <c r="B34" s="353" t="s">
        <v>1708</v>
      </c>
      <c r="C34" s="410">
        <v>180</v>
      </c>
      <c r="D34" s="353">
        <v>1480</v>
      </c>
      <c r="E34" s="353">
        <v>562</v>
      </c>
      <c r="F34" s="353">
        <v>266</v>
      </c>
      <c r="G34" s="353">
        <v>2700</v>
      </c>
      <c r="H34" s="353">
        <v>150</v>
      </c>
      <c r="I34" s="353">
        <v>222</v>
      </c>
      <c r="J34" s="353">
        <v>3040</v>
      </c>
      <c r="K34" s="353">
        <v>913</v>
      </c>
      <c r="L34" s="353">
        <v>19</v>
      </c>
      <c r="M34" s="353">
        <v>89</v>
      </c>
      <c r="N34" s="353">
        <v>85</v>
      </c>
    </row>
    <row r="35" spans="1:14" s="10" customFormat="1" ht="13.8" x14ac:dyDescent="0.25">
      <c r="A35" s="430" t="s">
        <v>745</v>
      </c>
      <c r="B35" s="410">
        <v>112</v>
      </c>
      <c r="C35" s="410" t="s">
        <v>1708</v>
      </c>
      <c r="D35" s="410">
        <v>563</v>
      </c>
      <c r="E35" s="410">
        <v>264</v>
      </c>
      <c r="F35" s="410">
        <v>160</v>
      </c>
      <c r="G35" s="410">
        <v>1817</v>
      </c>
      <c r="H35" s="410">
        <v>48</v>
      </c>
      <c r="I35" s="410">
        <v>44</v>
      </c>
      <c r="J35" s="410">
        <v>486</v>
      </c>
      <c r="K35" s="410">
        <v>292</v>
      </c>
      <c r="L35" s="410">
        <v>0</v>
      </c>
      <c r="M35" s="410">
        <v>0</v>
      </c>
      <c r="N35" s="410">
        <v>7</v>
      </c>
    </row>
    <row r="36" spans="1:14" s="10" customFormat="1" ht="15.75" customHeight="1" x14ac:dyDescent="0.25">
      <c r="A36" s="390" t="s">
        <v>1054</v>
      </c>
      <c r="B36" s="353">
        <v>536</v>
      </c>
      <c r="C36" s="410">
        <v>606</v>
      </c>
      <c r="D36" s="353" t="s">
        <v>1708</v>
      </c>
      <c r="E36" s="353">
        <v>1979</v>
      </c>
      <c r="F36" s="353">
        <v>1055</v>
      </c>
      <c r="G36" s="353">
        <v>4903</v>
      </c>
      <c r="H36" s="353">
        <v>173</v>
      </c>
      <c r="I36" s="353">
        <v>246</v>
      </c>
      <c r="J36" s="353">
        <v>2724</v>
      </c>
      <c r="K36" s="353">
        <v>1273</v>
      </c>
      <c r="L36" s="353">
        <v>57</v>
      </c>
      <c r="M36" s="353">
        <v>209</v>
      </c>
      <c r="N36" s="353">
        <v>257</v>
      </c>
    </row>
    <row r="37" spans="1:14" s="10" customFormat="1" ht="13.8" x14ac:dyDescent="0.25">
      <c r="A37" s="391" t="s">
        <v>1055</v>
      </c>
      <c r="B37" s="353">
        <v>299</v>
      </c>
      <c r="C37" s="410">
        <v>288</v>
      </c>
      <c r="D37" s="353">
        <v>2163</v>
      </c>
      <c r="E37" s="353" t="s">
        <v>1708</v>
      </c>
      <c r="F37" s="353">
        <v>1725</v>
      </c>
      <c r="G37" s="353">
        <v>3602</v>
      </c>
      <c r="H37" s="353">
        <v>188</v>
      </c>
      <c r="I37" s="353">
        <v>164</v>
      </c>
      <c r="J37" s="353">
        <v>1962</v>
      </c>
      <c r="K37" s="353">
        <v>897</v>
      </c>
      <c r="L37" s="353">
        <v>20</v>
      </c>
      <c r="M37" s="353">
        <v>18</v>
      </c>
      <c r="N37" s="353">
        <v>13</v>
      </c>
    </row>
    <row r="38" spans="1:14" s="10" customFormat="1" ht="13.8" x14ac:dyDescent="0.25">
      <c r="A38" s="391" t="s">
        <v>1056</v>
      </c>
      <c r="B38" s="353">
        <v>178</v>
      </c>
      <c r="C38" s="410">
        <v>98</v>
      </c>
      <c r="D38" s="353">
        <v>658</v>
      </c>
      <c r="E38" s="353">
        <v>1381</v>
      </c>
      <c r="F38" s="353" t="s">
        <v>1708</v>
      </c>
      <c r="G38" s="353">
        <v>18401</v>
      </c>
      <c r="H38" s="353">
        <v>341</v>
      </c>
      <c r="I38" s="353">
        <v>289</v>
      </c>
      <c r="J38" s="353">
        <v>2818</v>
      </c>
      <c r="K38" s="353">
        <v>3143</v>
      </c>
      <c r="L38" s="353">
        <v>97</v>
      </c>
      <c r="M38" s="353">
        <v>162</v>
      </c>
      <c r="N38" s="353">
        <v>87</v>
      </c>
    </row>
    <row r="39" spans="1:14" s="10" customFormat="1" ht="13.8" x14ac:dyDescent="0.25">
      <c r="A39" s="391" t="s">
        <v>1057</v>
      </c>
      <c r="B39" s="353">
        <v>2001</v>
      </c>
      <c r="C39" s="410">
        <v>1646</v>
      </c>
      <c r="D39" s="353">
        <v>6123</v>
      </c>
      <c r="E39" s="353">
        <v>3931</v>
      </c>
      <c r="F39" s="353">
        <v>13291</v>
      </c>
      <c r="G39" s="353" t="s">
        <v>1708</v>
      </c>
      <c r="H39" s="353">
        <v>3213</v>
      </c>
      <c r="I39" s="353">
        <v>2347</v>
      </c>
      <c r="J39" s="353">
        <v>16555</v>
      </c>
      <c r="K39" s="353">
        <v>15443</v>
      </c>
      <c r="L39" s="353">
        <v>385</v>
      </c>
      <c r="M39" s="353">
        <v>208</v>
      </c>
      <c r="N39" s="353">
        <v>407</v>
      </c>
    </row>
    <row r="40" spans="1:14" s="10" customFormat="1" ht="13.8" x14ac:dyDescent="0.25">
      <c r="A40" s="391" t="s">
        <v>1058</v>
      </c>
      <c r="B40" s="353">
        <v>103</v>
      </c>
      <c r="C40" s="410">
        <v>73</v>
      </c>
      <c r="D40" s="353">
        <v>493</v>
      </c>
      <c r="E40" s="353">
        <v>213</v>
      </c>
      <c r="F40" s="353">
        <v>799</v>
      </c>
      <c r="G40" s="353">
        <v>6811</v>
      </c>
      <c r="H40" s="353" t="s">
        <v>1708</v>
      </c>
      <c r="I40" s="353">
        <v>1917</v>
      </c>
      <c r="J40" s="353">
        <v>4892</v>
      </c>
      <c r="K40" s="353">
        <v>4074</v>
      </c>
      <c r="L40" s="353">
        <v>77</v>
      </c>
      <c r="M40" s="353">
        <v>70</v>
      </c>
      <c r="N40" s="353">
        <v>75</v>
      </c>
    </row>
    <row r="41" spans="1:14" s="10" customFormat="1" ht="13.8" x14ac:dyDescent="0.25">
      <c r="A41" s="391" t="s">
        <v>1059</v>
      </c>
      <c r="B41" s="353">
        <v>93</v>
      </c>
      <c r="C41" s="410">
        <v>47</v>
      </c>
      <c r="D41" s="353">
        <v>347</v>
      </c>
      <c r="E41" s="353">
        <v>241</v>
      </c>
      <c r="F41" s="353">
        <v>712</v>
      </c>
      <c r="G41" s="353">
        <v>6027</v>
      </c>
      <c r="H41" s="353">
        <v>1583</v>
      </c>
      <c r="I41" s="353" t="s">
        <v>1708</v>
      </c>
      <c r="J41" s="353">
        <v>9930</v>
      </c>
      <c r="K41" s="353">
        <v>4390</v>
      </c>
      <c r="L41" s="353">
        <v>40</v>
      </c>
      <c r="M41" s="353">
        <v>130</v>
      </c>
      <c r="N41" s="353">
        <v>67</v>
      </c>
    </row>
    <row r="42" spans="1:14" s="10" customFormat="1" ht="13.8" x14ac:dyDescent="0.25">
      <c r="A42" s="391" t="s">
        <v>1060</v>
      </c>
      <c r="B42" s="353">
        <v>1489</v>
      </c>
      <c r="C42" s="410">
        <v>485</v>
      </c>
      <c r="D42" s="353">
        <v>2745</v>
      </c>
      <c r="E42" s="353">
        <v>2035</v>
      </c>
      <c r="F42" s="353">
        <v>3095</v>
      </c>
      <c r="G42" s="353">
        <v>16949</v>
      </c>
      <c r="H42" s="353">
        <v>2282</v>
      </c>
      <c r="I42" s="353">
        <v>6122</v>
      </c>
      <c r="J42" s="353" t="s">
        <v>1708</v>
      </c>
      <c r="K42" s="353">
        <v>24061</v>
      </c>
      <c r="L42" s="353">
        <v>277</v>
      </c>
      <c r="M42" s="353">
        <v>557</v>
      </c>
      <c r="N42" s="353">
        <v>139</v>
      </c>
    </row>
    <row r="43" spans="1:14" s="10" customFormat="1" ht="13.8" x14ac:dyDescent="0.25">
      <c r="A43" s="391" t="s">
        <v>1061</v>
      </c>
      <c r="B43" s="353">
        <v>232</v>
      </c>
      <c r="C43" s="410">
        <v>451</v>
      </c>
      <c r="D43" s="353">
        <v>2263</v>
      </c>
      <c r="E43" s="353">
        <v>1211</v>
      </c>
      <c r="F43" s="353">
        <v>3145</v>
      </c>
      <c r="G43" s="353">
        <v>14804</v>
      </c>
      <c r="H43" s="353">
        <v>2264</v>
      </c>
      <c r="I43" s="353">
        <v>2325</v>
      </c>
      <c r="J43" s="353">
        <v>22176</v>
      </c>
      <c r="K43" s="353" t="s">
        <v>1708</v>
      </c>
      <c r="L43" s="353">
        <v>385</v>
      </c>
      <c r="M43" s="353">
        <v>172</v>
      </c>
      <c r="N43" s="353">
        <v>73</v>
      </c>
    </row>
    <row r="44" spans="1:14" s="10" customFormat="1" ht="13.8" x14ac:dyDescent="0.25">
      <c r="A44" s="1050" t="s">
        <v>1062</v>
      </c>
      <c r="B44" s="353">
        <v>30</v>
      </c>
      <c r="C44" s="410">
        <v>16</v>
      </c>
      <c r="D44" s="353">
        <v>129</v>
      </c>
      <c r="E44" s="353">
        <v>48</v>
      </c>
      <c r="F44" s="353">
        <v>92</v>
      </c>
      <c r="G44" s="353">
        <v>246</v>
      </c>
      <c r="H44" s="353">
        <v>9</v>
      </c>
      <c r="I44" s="353">
        <v>111</v>
      </c>
      <c r="J44" s="353">
        <v>345</v>
      </c>
      <c r="K44" s="353">
        <v>612</v>
      </c>
      <c r="L44" s="353" t="s">
        <v>1708</v>
      </c>
      <c r="M44" s="353">
        <v>57</v>
      </c>
      <c r="N44" s="353">
        <v>49</v>
      </c>
    </row>
    <row r="45" spans="1:14" s="10" customFormat="1" ht="13.8" x14ac:dyDescent="0.25">
      <c r="A45" s="1050" t="s">
        <v>1841</v>
      </c>
      <c r="B45" s="353">
        <v>67</v>
      </c>
      <c r="C45" s="410">
        <v>14</v>
      </c>
      <c r="D45" s="353">
        <v>151</v>
      </c>
      <c r="E45" s="353">
        <v>39</v>
      </c>
      <c r="F45" s="353">
        <v>99</v>
      </c>
      <c r="G45" s="353">
        <v>433</v>
      </c>
      <c r="H45" s="353">
        <v>56</v>
      </c>
      <c r="I45" s="353">
        <v>112</v>
      </c>
      <c r="J45" s="353">
        <v>716</v>
      </c>
      <c r="K45" s="353">
        <v>428</v>
      </c>
      <c r="L45" s="353">
        <v>116</v>
      </c>
      <c r="M45" s="353" t="s">
        <v>1708</v>
      </c>
      <c r="N45" s="353">
        <v>68</v>
      </c>
    </row>
    <row r="46" spans="1:14" s="10" customFormat="1" ht="14.25" customHeight="1" x14ac:dyDescent="0.25">
      <c r="A46" s="1050" t="s">
        <v>1840</v>
      </c>
      <c r="B46" s="353">
        <v>65</v>
      </c>
      <c r="C46" s="410">
        <v>18</v>
      </c>
      <c r="D46" s="353">
        <v>209</v>
      </c>
      <c r="E46" s="353">
        <v>41</v>
      </c>
      <c r="F46" s="353">
        <v>165</v>
      </c>
      <c r="G46" s="353">
        <v>588</v>
      </c>
      <c r="H46" s="353">
        <v>44</v>
      </c>
      <c r="I46" s="353">
        <v>20</v>
      </c>
      <c r="J46" s="353">
        <v>134</v>
      </c>
      <c r="K46" s="353">
        <v>86</v>
      </c>
      <c r="L46" s="353">
        <v>45</v>
      </c>
      <c r="M46" s="353">
        <v>29</v>
      </c>
      <c r="N46" s="353" t="s">
        <v>1708</v>
      </c>
    </row>
    <row r="47" spans="1:14" s="227" customFormat="1" ht="7.5" customHeight="1" x14ac:dyDescent="0.25">
      <c r="A47" s="391"/>
      <c r="B47" s="353"/>
      <c r="C47" s="410"/>
      <c r="D47" s="353"/>
      <c r="E47" s="353"/>
      <c r="F47" s="353"/>
      <c r="G47" s="353"/>
      <c r="H47" s="353"/>
      <c r="I47" s="353"/>
      <c r="J47" s="353"/>
      <c r="K47" s="353"/>
      <c r="L47" s="353"/>
      <c r="M47" s="353"/>
      <c r="N47" s="353"/>
    </row>
    <row r="48" spans="1:14" s="10" customFormat="1" ht="14.25" customHeight="1" x14ac:dyDescent="0.25">
      <c r="A48" s="391" t="s">
        <v>826</v>
      </c>
      <c r="B48" s="638">
        <v>5205</v>
      </c>
      <c r="C48" s="639">
        <v>3922</v>
      </c>
      <c r="D48" s="640">
        <v>17324</v>
      </c>
      <c r="E48" s="640">
        <v>11945</v>
      </c>
      <c r="F48" s="640">
        <v>24604</v>
      </c>
      <c r="G48" s="640">
        <v>77281</v>
      </c>
      <c r="H48" s="640">
        <v>10351</v>
      </c>
      <c r="I48" s="640">
        <v>13919</v>
      </c>
      <c r="J48" s="640">
        <v>65778</v>
      </c>
      <c r="K48" s="640">
        <v>55612</v>
      </c>
      <c r="L48" s="640">
        <v>1518</v>
      </c>
      <c r="M48" s="640">
        <v>1701</v>
      </c>
      <c r="N48" s="640">
        <v>1327</v>
      </c>
    </row>
    <row r="49" spans="1:14" ht="14.25" customHeight="1" x14ac:dyDescent="0.25">
      <c r="A49" s="391" t="s">
        <v>827</v>
      </c>
      <c r="B49" s="411">
        <v>9706</v>
      </c>
      <c r="C49" s="412">
        <v>3793</v>
      </c>
      <c r="D49" s="413">
        <v>14018</v>
      </c>
      <c r="E49" s="413">
        <v>11339</v>
      </c>
      <c r="F49" s="413">
        <v>27653</v>
      </c>
      <c r="G49" s="413">
        <v>65550</v>
      </c>
      <c r="H49" s="413">
        <v>19597</v>
      </c>
      <c r="I49" s="413">
        <v>23607</v>
      </c>
      <c r="J49" s="413">
        <v>60236</v>
      </c>
      <c r="K49" s="413">
        <v>49501</v>
      </c>
      <c r="L49" s="413">
        <v>1744</v>
      </c>
      <c r="M49" s="413">
        <v>2299</v>
      </c>
      <c r="N49" s="413">
        <v>1444</v>
      </c>
    </row>
    <row r="50" spans="1:14" s="27" customFormat="1" ht="14.25" customHeight="1" x14ac:dyDescent="0.25">
      <c r="A50" s="391" t="s">
        <v>828</v>
      </c>
      <c r="B50" s="353">
        <v>-4501</v>
      </c>
      <c r="C50" s="1352">
        <v>129</v>
      </c>
      <c r="D50" s="353">
        <v>3306</v>
      </c>
      <c r="E50" s="353">
        <v>606</v>
      </c>
      <c r="F50" s="353">
        <v>-3049</v>
      </c>
      <c r="G50" s="353">
        <v>11731</v>
      </c>
      <c r="H50" s="353">
        <v>-9246</v>
      </c>
      <c r="I50" s="353">
        <v>-9688</v>
      </c>
      <c r="J50" s="353">
        <v>5542</v>
      </c>
      <c r="K50" s="353">
        <v>6111</v>
      </c>
      <c r="L50" s="353">
        <v>-226</v>
      </c>
      <c r="M50" s="353">
        <v>-598</v>
      </c>
      <c r="N50" s="353">
        <v>-117</v>
      </c>
    </row>
    <row r="51" spans="1:14" ht="14.25" customHeight="1" x14ac:dyDescent="0.25">
      <c r="A51" s="227"/>
      <c r="B51" s="353"/>
      <c r="C51" s="354"/>
      <c r="D51" s="355"/>
      <c r="E51" s="355"/>
      <c r="F51" s="355"/>
      <c r="G51" s="355"/>
      <c r="H51" s="355"/>
      <c r="I51" s="355"/>
      <c r="J51" s="355"/>
      <c r="K51" s="355"/>
      <c r="L51" s="355"/>
      <c r="M51" s="355"/>
      <c r="N51" s="355"/>
    </row>
    <row r="52" spans="1:14" ht="13.8" x14ac:dyDescent="0.25">
      <c r="A52" s="1439" t="s">
        <v>2196</v>
      </c>
      <c r="B52" s="1439"/>
      <c r="C52" s="1439"/>
      <c r="D52" s="1439"/>
      <c r="E52" s="1439"/>
      <c r="F52" s="1439"/>
      <c r="G52" s="1439"/>
      <c r="H52" s="1439"/>
      <c r="I52" s="1439"/>
      <c r="J52" s="1439"/>
      <c r="K52" s="1439"/>
      <c r="L52" s="1439"/>
      <c r="M52" s="1439"/>
      <c r="N52" s="1439"/>
    </row>
    <row r="53" spans="1:14" ht="13.8" x14ac:dyDescent="0.25">
      <c r="A53" s="164"/>
    </row>
    <row r="55" spans="1:14" s="637" customFormat="1" ht="17.399999999999999" x14ac:dyDescent="0.3">
      <c r="A55" s="1436" t="s">
        <v>832</v>
      </c>
      <c r="B55" s="1436"/>
      <c r="C55" s="1436"/>
      <c r="D55" s="1436"/>
      <c r="E55" s="1436"/>
      <c r="F55" s="1436"/>
      <c r="G55" s="1436"/>
      <c r="H55" s="1436"/>
      <c r="I55" s="1436"/>
      <c r="J55" s="1436"/>
      <c r="K55" s="1436"/>
      <c r="L55" s="1436"/>
      <c r="M55" s="1436"/>
      <c r="N55" s="1436"/>
    </row>
    <row r="56" spans="1:14" s="1" customFormat="1" ht="12.75" customHeight="1" x14ac:dyDescent="0.25">
      <c r="A56" s="2"/>
      <c r="B56" s="2"/>
      <c r="C56" s="2"/>
      <c r="D56" s="2"/>
      <c r="E56" s="2"/>
      <c r="F56" s="2"/>
      <c r="G56" s="2"/>
      <c r="H56" s="2"/>
      <c r="I56" s="2"/>
      <c r="J56" s="2"/>
      <c r="K56" s="143"/>
      <c r="L56" s="2"/>
    </row>
    <row r="57" spans="1:14" s="1" customFormat="1" ht="17.399999999999999" x14ac:dyDescent="0.3">
      <c r="A57" s="1437" t="s">
        <v>2408</v>
      </c>
      <c r="B57" s="1437"/>
      <c r="C57" s="1437"/>
      <c r="D57" s="1437"/>
      <c r="E57" s="1437"/>
      <c r="F57" s="1437"/>
      <c r="G57" s="1437"/>
      <c r="H57" s="1437"/>
      <c r="I57" s="1437"/>
      <c r="J57" s="1437"/>
      <c r="K57" s="1437"/>
      <c r="L57" s="1437"/>
      <c r="M57" s="1437"/>
      <c r="N57" s="1437"/>
    </row>
    <row r="58" spans="1:14" s="1" customFormat="1" ht="18" customHeight="1" x14ac:dyDescent="0.3">
      <c r="A58" s="1437" t="s">
        <v>544</v>
      </c>
      <c r="B58" s="1437"/>
      <c r="C58" s="1437"/>
      <c r="D58" s="1437"/>
      <c r="E58" s="1437"/>
      <c r="F58" s="1437"/>
      <c r="G58" s="1437"/>
      <c r="H58" s="1437"/>
      <c r="I58" s="1437"/>
      <c r="J58" s="1437"/>
      <c r="K58" s="1437"/>
      <c r="L58" s="1437"/>
      <c r="M58" s="1437"/>
      <c r="N58" s="1437"/>
    </row>
    <row r="59" spans="1:14" s="1" customFormat="1" ht="12.75" customHeight="1" x14ac:dyDescent="0.3">
      <c r="A59" s="16"/>
      <c r="B59" s="16"/>
      <c r="C59" s="16"/>
      <c r="D59" s="16"/>
      <c r="E59" s="16"/>
      <c r="F59" s="16"/>
      <c r="G59" s="16"/>
      <c r="H59" s="16"/>
      <c r="I59" s="16"/>
      <c r="J59" s="16"/>
      <c r="K59" s="16"/>
      <c r="L59" s="16"/>
    </row>
    <row r="60" spans="1:14" s="1" customFormat="1" ht="15.6" x14ac:dyDescent="0.3">
      <c r="A60" s="2"/>
      <c r="B60" s="1445" t="s">
        <v>829</v>
      </c>
      <c r="C60" s="1445"/>
      <c r="D60" s="1445"/>
      <c r="E60" s="1445"/>
      <c r="F60" s="1445"/>
      <c r="G60" s="1445"/>
      <c r="I60" s="1445" t="s">
        <v>830</v>
      </c>
      <c r="J60" s="1445"/>
      <c r="K60" s="1445"/>
      <c r="L60" s="1445"/>
      <c r="M60" s="1445"/>
      <c r="N60" s="1445"/>
    </row>
    <row r="61" spans="1:14" s="17" customFormat="1" ht="18" x14ac:dyDescent="0.3">
      <c r="A61" s="59" t="s">
        <v>1052</v>
      </c>
      <c r="B61" s="316" t="s">
        <v>1911</v>
      </c>
      <c r="C61" s="316" t="s">
        <v>1910</v>
      </c>
      <c r="D61" s="316" t="s">
        <v>1970</v>
      </c>
      <c r="E61" s="316" t="s">
        <v>2157</v>
      </c>
      <c r="F61" s="316" t="s">
        <v>2410</v>
      </c>
      <c r="G61" s="316" t="s">
        <v>2409</v>
      </c>
      <c r="I61" s="316" t="s">
        <v>1911</v>
      </c>
      <c r="J61" s="316" t="s">
        <v>1910</v>
      </c>
      <c r="K61" s="316" t="s">
        <v>1970</v>
      </c>
      <c r="L61" s="316" t="s">
        <v>2157</v>
      </c>
      <c r="M61" s="316" t="s">
        <v>2410</v>
      </c>
      <c r="N61" s="316" t="s">
        <v>2409</v>
      </c>
    </row>
    <row r="62" spans="1:14" s="1" customFormat="1" ht="4.5" customHeight="1" thickBot="1" x14ac:dyDescent="0.3">
      <c r="A62" s="18"/>
      <c r="B62" s="89"/>
      <c r="C62" s="89"/>
      <c r="D62" s="89"/>
      <c r="E62" s="89"/>
      <c r="F62" s="89"/>
      <c r="G62" s="89"/>
      <c r="I62" s="89"/>
      <c r="J62" s="89"/>
      <c r="K62" s="89"/>
      <c r="L62" s="89"/>
      <c r="M62" s="89"/>
      <c r="N62" s="89"/>
    </row>
    <row r="63" spans="1:14" s="1" customFormat="1" ht="4.5" customHeight="1" x14ac:dyDescent="0.25">
      <c r="A63" s="69"/>
      <c r="I63" s="159"/>
      <c r="J63" s="159"/>
      <c r="K63" s="159"/>
      <c r="L63" s="159"/>
      <c r="M63" s="159"/>
      <c r="N63" s="159"/>
    </row>
    <row r="64" spans="1:14" s="1" customFormat="1" ht="13.8" x14ac:dyDescent="0.25">
      <c r="A64" s="227" t="s">
        <v>490</v>
      </c>
      <c r="B64" s="13">
        <v>84</v>
      </c>
      <c r="C64" s="13">
        <v>72</v>
      </c>
      <c r="D64" s="13">
        <v>108</v>
      </c>
      <c r="E64" s="13">
        <v>130</v>
      </c>
      <c r="F64" s="13">
        <v>146</v>
      </c>
      <c r="G64" s="13">
        <v>180</v>
      </c>
      <c r="I64" s="13">
        <v>88</v>
      </c>
      <c r="J64" s="13">
        <v>103</v>
      </c>
      <c r="K64" s="13">
        <v>96</v>
      </c>
      <c r="L64" s="13">
        <v>98</v>
      </c>
      <c r="M64" s="13">
        <v>68</v>
      </c>
      <c r="N64" s="13">
        <v>112</v>
      </c>
    </row>
    <row r="65" spans="1:14" s="1" customFormat="1" ht="13.8" x14ac:dyDescent="0.25">
      <c r="A65" s="227" t="s">
        <v>531</v>
      </c>
      <c r="B65" s="13">
        <v>427</v>
      </c>
      <c r="C65" s="13">
        <v>441</v>
      </c>
      <c r="D65" s="13">
        <v>450</v>
      </c>
      <c r="E65" s="13">
        <v>433</v>
      </c>
      <c r="F65" s="13">
        <v>429</v>
      </c>
      <c r="G65" s="13">
        <v>606</v>
      </c>
      <c r="I65" s="13">
        <v>550</v>
      </c>
      <c r="J65" s="13">
        <v>530</v>
      </c>
      <c r="K65" s="13">
        <v>494</v>
      </c>
      <c r="L65" s="13">
        <v>488</v>
      </c>
      <c r="M65" s="13">
        <v>510</v>
      </c>
      <c r="N65" s="13">
        <v>563</v>
      </c>
    </row>
    <row r="66" spans="1:14" s="1" customFormat="1" ht="13.8" x14ac:dyDescent="0.25">
      <c r="A66" s="227" t="s">
        <v>324</v>
      </c>
      <c r="B66" s="13">
        <v>313</v>
      </c>
      <c r="C66" s="13">
        <v>365</v>
      </c>
      <c r="D66" s="13">
        <v>369</v>
      </c>
      <c r="E66" s="13">
        <v>351</v>
      </c>
      <c r="F66" s="13">
        <v>333</v>
      </c>
      <c r="G66" s="13">
        <v>288</v>
      </c>
      <c r="I66" s="13">
        <v>351</v>
      </c>
      <c r="J66" s="13">
        <v>344</v>
      </c>
      <c r="K66" s="13">
        <v>318</v>
      </c>
      <c r="L66" s="13">
        <v>302</v>
      </c>
      <c r="M66" s="13">
        <v>314</v>
      </c>
      <c r="N66" s="13">
        <v>264</v>
      </c>
    </row>
    <row r="67" spans="1:14" s="1" customFormat="1" ht="13.8" x14ac:dyDescent="0.25">
      <c r="A67" s="227" t="s">
        <v>325</v>
      </c>
      <c r="B67" s="13">
        <v>100</v>
      </c>
      <c r="C67" s="13">
        <v>129</v>
      </c>
      <c r="D67" s="13">
        <v>115</v>
      </c>
      <c r="E67" s="13">
        <v>120</v>
      </c>
      <c r="F67" s="13">
        <v>135</v>
      </c>
      <c r="G67" s="13">
        <v>98</v>
      </c>
      <c r="I67" s="13">
        <v>88</v>
      </c>
      <c r="J67" s="13">
        <v>100</v>
      </c>
      <c r="K67" s="13">
        <v>85</v>
      </c>
      <c r="L67" s="13">
        <v>96</v>
      </c>
      <c r="M67" s="13">
        <v>109</v>
      </c>
      <c r="N67" s="13">
        <v>160</v>
      </c>
    </row>
    <row r="68" spans="1:14" s="1" customFormat="1" ht="13.8" x14ac:dyDescent="0.25">
      <c r="A68" s="227" t="s">
        <v>326</v>
      </c>
      <c r="B68" s="13">
        <v>648</v>
      </c>
      <c r="C68" s="13">
        <v>683</v>
      </c>
      <c r="D68" s="13">
        <v>925</v>
      </c>
      <c r="E68" s="13">
        <v>1236</v>
      </c>
      <c r="F68" s="13">
        <v>1317</v>
      </c>
      <c r="G68" s="13">
        <v>1646</v>
      </c>
      <c r="I68" s="13">
        <v>775</v>
      </c>
      <c r="J68" s="13">
        <v>718</v>
      </c>
      <c r="K68" s="13">
        <v>897</v>
      </c>
      <c r="L68" s="13">
        <v>921</v>
      </c>
      <c r="M68" s="13">
        <v>1242</v>
      </c>
      <c r="N68" s="13">
        <v>1817</v>
      </c>
    </row>
    <row r="69" spans="1:14" s="1" customFormat="1" ht="13.8" x14ac:dyDescent="0.25">
      <c r="A69" s="227" t="s">
        <v>327</v>
      </c>
      <c r="B69" s="13">
        <v>40</v>
      </c>
      <c r="C69" s="13">
        <v>43</v>
      </c>
      <c r="D69" s="13">
        <v>32</v>
      </c>
      <c r="E69" s="13">
        <v>18</v>
      </c>
      <c r="F69" s="13">
        <v>22</v>
      </c>
      <c r="G69" s="13">
        <v>73</v>
      </c>
      <c r="I69" s="13">
        <v>34</v>
      </c>
      <c r="J69" s="13">
        <v>27</v>
      </c>
      <c r="K69" s="13">
        <v>24</v>
      </c>
      <c r="L69" s="13">
        <v>25</v>
      </c>
      <c r="M69" s="13">
        <v>32</v>
      </c>
      <c r="N69" s="13">
        <v>48</v>
      </c>
    </row>
    <row r="70" spans="1:14" s="1" customFormat="1" ht="13.8" x14ac:dyDescent="0.25">
      <c r="A70" s="227" t="s">
        <v>328</v>
      </c>
      <c r="B70" s="13">
        <v>45</v>
      </c>
      <c r="C70" s="13">
        <v>54</v>
      </c>
      <c r="D70" s="13">
        <v>37</v>
      </c>
      <c r="E70" s="13">
        <v>52</v>
      </c>
      <c r="F70" s="13">
        <v>61</v>
      </c>
      <c r="G70" s="13">
        <v>47</v>
      </c>
      <c r="I70" s="13">
        <v>58</v>
      </c>
      <c r="J70" s="13">
        <v>51</v>
      </c>
      <c r="K70" s="13">
        <v>46</v>
      </c>
      <c r="L70" s="13">
        <v>43</v>
      </c>
      <c r="M70" s="13">
        <v>22</v>
      </c>
      <c r="N70" s="13">
        <v>44</v>
      </c>
    </row>
    <row r="71" spans="1:14" s="1" customFormat="1" ht="13.8" x14ac:dyDescent="0.25">
      <c r="A71" s="227" t="s">
        <v>329</v>
      </c>
      <c r="B71" s="13">
        <v>371</v>
      </c>
      <c r="C71" s="13">
        <v>439</v>
      </c>
      <c r="D71" s="13">
        <v>640</v>
      </c>
      <c r="E71" s="13">
        <v>487</v>
      </c>
      <c r="F71" s="13">
        <v>440</v>
      </c>
      <c r="G71" s="13">
        <v>485</v>
      </c>
      <c r="I71" s="13">
        <v>908</v>
      </c>
      <c r="J71" s="13">
        <v>880</v>
      </c>
      <c r="K71" s="13">
        <v>528</v>
      </c>
      <c r="L71" s="13">
        <v>401</v>
      </c>
      <c r="M71" s="13">
        <v>399</v>
      </c>
      <c r="N71" s="13">
        <v>486</v>
      </c>
    </row>
    <row r="72" spans="1:14" s="1" customFormat="1" ht="13.8" x14ac:dyDescent="0.25">
      <c r="A72" s="227" t="s">
        <v>330</v>
      </c>
      <c r="B72" s="13">
        <v>136</v>
      </c>
      <c r="C72" s="13">
        <v>117</v>
      </c>
      <c r="D72" s="13">
        <v>146</v>
      </c>
      <c r="E72" s="13">
        <v>259</v>
      </c>
      <c r="F72" s="13">
        <v>277</v>
      </c>
      <c r="G72" s="13">
        <v>451</v>
      </c>
      <c r="I72" s="13">
        <v>262</v>
      </c>
      <c r="J72" s="13">
        <v>266</v>
      </c>
      <c r="K72" s="13">
        <v>330</v>
      </c>
      <c r="L72" s="13">
        <v>266</v>
      </c>
      <c r="M72" s="13">
        <v>294</v>
      </c>
      <c r="N72" s="13">
        <v>292</v>
      </c>
    </row>
    <row r="73" spans="1:14" s="1" customFormat="1" ht="13.8" x14ac:dyDescent="0.25">
      <c r="A73" s="227" t="s">
        <v>331</v>
      </c>
      <c r="B73" s="13">
        <v>5</v>
      </c>
      <c r="C73" s="13">
        <v>6</v>
      </c>
      <c r="D73" s="13">
        <v>18</v>
      </c>
      <c r="E73" s="13">
        <v>2</v>
      </c>
      <c r="F73" s="13">
        <v>4</v>
      </c>
      <c r="G73" s="13">
        <v>16</v>
      </c>
      <c r="I73" s="13">
        <v>4</v>
      </c>
      <c r="J73" s="13">
        <v>7</v>
      </c>
      <c r="K73" s="13">
        <v>8</v>
      </c>
      <c r="L73" s="13">
        <v>15</v>
      </c>
      <c r="M73" s="13">
        <v>4</v>
      </c>
      <c r="N73" s="13">
        <v>0</v>
      </c>
    </row>
    <row r="74" spans="1:14" s="1" customFormat="1" ht="13.8" x14ac:dyDescent="0.25">
      <c r="A74" s="227" t="s">
        <v>332</v>
      </c>
      <c r="B74" s="13">
        <v>6</v>
      </c>
      <c r="C74" s="13">
        <v>12</v>
      </c>
      <c r="D74" s="13">
        <v>25</v>
      </c>
      <c r="E74" s="13">
        <v>17</v>
      </c>
      <c r="F74" s="13">
        <v>22</v>
      </c>
      <c r="G74" s="13">
        <v>14</v>
      </c>
      <c r="I74" s="13">
        <v>14</v>
      </c>
      <c r="J74" s="13">
        <v>17</v>
      </c>
      <c r="K74" s="13">
        <v>6</v>
      </c>
      <c r="L74" s="13">
        <v>14</v>
      </c>
      <c r="M74" s="13">
        <v>11</v>
      </c>
      <c r="N74" s="13">
        <v>0</v>
      </c>
    </row>
    <row r="75" spans="1:14" s="1" customFormat="1" ht="14.25" customHeight="1" x14ac:dyDescent="0.25">
      <c r="A75" s="227" t="s">
        <v>333</v>
      </c>
      <c r="B75" s="92">
        <v>23</v>
      </c>
      <c r="C75" s="92">
        <v>6</v>
      </c>
      <c r="D75" s="92">
        <v>9</v>
      </c>
      <c r="E75" s="92">
        <v>19</v>
      </c>
      <c r="F75" s="92">
        <v>7</v>
      </c>
      <c r="G75" s="92">
        <v>18</v>
      </c>
      <c r="I75" s="92">
        <v>7</v>
      </c>
      <c r="J75" s="92">
        <v>6</v>
      </c>
      <c r="K75" s="92">
        <v>12</v>
      </c>
      <c r="L75" s="92">
        <v>11</v>
      </c>
      <c r="M75" s="92">
        <v>11</v>
      </c>
      <c r="N75" s="92">
        <v>7</v>
      </c>
    </row>
    <row r="76" spans="1:14" s="1" customFormat="1" ht="4.5" customHeight="1" x14ac:dyDescent="0.25">
      <c r="A76" s="227"/>
      <c r="B76" s="319"/>
      <c r="C76" s="319"/>
      <c r="D76" s="319"/>
      <c r="E76" s="319"/>
      <c r="F76" s="319"/>
      <c r="G76" s="319"/>
      <c r="I76" s="319"/>
      <c r="J76" s="319"/>
      <c r="K76" s="319"/>
      <c r="L76" s="319"/>
      <c r="M76" s="319"/>
      <c r="N76" s="319"/>
    </row>
    <row r="77" spans="1:14" s="1" customFormat="1" ht="13.8" x14ac:dyDescent="0.25">
      <c r="A77" s="255" t="s">
        <v>862</v>
      </c>
      <c r="B77" s="93">
        <v>2198</v>
      </c>
      <c r="C77" s="93">
        <v>2367</v>
      </c>
      <c r="D77" s="93">
        <v>2874</v>
      </c>
      <c r="E77" s="93">
        <v>3124</v>
      </c>
      <c r="F77" s="93">
        <v>3193</v>
      </c>
      <c r="G77" s="93">
        <v>3922</v>
      </c>
      <c r="I77" s="93">
        <v>3139</v>
      </c>
      <c r="J77" s="93">
        <v>3049</v>
      </c>
      <c r="K77" s="93">
        <v>2844</v>
      </c>
      <c r="L77" s="93">
        <v>2680</v>
      </c>
      <c r="M77" s="93">
        <v>3016</v>
      </c>
      <c r="N77" s="93">
        <v>3793</v>
      </c>
    </row>
    <row r="78" spans="1:14" s="246" customFormat="1" ht="11.4" x14ac:dyDescent="0.2">
      <c r="A78" s="251" t="s">
        <v>80</v>
      </c>
      <c r="B78" s="256">
        <v>-4.1848299912816023</v>
      </c>
      <c r="C78" s="256">
        <v>7.6888080072793352</v>
      </c>
      <c r="D78" s="256">
        <v>21.419518377693294</v>
      </c>
      <c r="E78" s="256">
        <v>8.6986778009742416</v>
      </c>
      <c r="F78" s="256">
        <v>2.208706786171577</v>
      </c>
      <c r="G78" s="256">
        <v>22.831193235201997</v>
      </c>
      <c r="I78" s="256">
        <v>-1.7527386541471013</v>
      </c>
      <c r="J78" s="256">
        <v>-2.8671551449506172</v>
      </c>
      <c r="K78" s="256">
        <v>-6.7235159068547041</v>
      </c>
      <c r="L78" s="256">
        <v>-5.766526019690577</v>
      </c>
      <c r="M78" s="256">
        <v>12.537313432835816</v>
      </c>
      <c r="N78" s="256">
        <v>25.762599469496017</v>
      </c>
    </row>
    <row r="80" spans="1:14" s="161" customFormat="1" ht="13.8" x14ac:dyDescent="0.25">
      <c r="A80" s="164" t="s">
        <v>1019</v>
      </c>
    </row>
    <row r="82" spans="1:14" s="1" customFormat="1" ht="13.8" x14ac:dyDescent="0.25">
      <c r="A82" s="304" t="s">
        <v>2197</v>
      </c>
      <c r="B82" s="10"/>
      <c r="C82" s="10"/>
      <c r="D82" s="10"/>
      <c r="E82" s="10"/>
      <c r="F82" s="10"/>
      <c r="G82" s="21"/>
      <c r="H82" s="21"/>
      <c r="I82" s="21"/>
      <c r="J82" s="21"/>
      <c r="K82" s="22"/>
      <c r="L82" s="21"/>
    </row>
    <row r="83" spans="1:14" s="1" customFormat="1" ht="12.75" customHeight="1" x14ac:dyDescent="0.25">
      <c r="A83" s="26"/>
      <c r="B83" s="26"/>
      <c r="C83" s="26"/>
      <c r="D83" s="26"/>
      <c r="E83" s="26"/>
      <c r="F83" s="26"/>
      <c r="G83" s="21"/>
      <c r="H83" s="21"/>
      <c r="I83" s="21"/>
      <c r="J83" s="21"/>
      <c r="K83" s="22"/>
      <c r="L83" s="21"/>
    </row>
    <row r="84" spans="1:14" s="1" customFormat="1" ht="13.8" x14ac:dyDescent="0.25">
      <c r="A84" s="1439" t="s">
        <v>2196</v>
      </c>
      <c r="B84" s="1439"/>
      <c r="C84" s="1439"/>
      <c r="D84" s="1439"/>
      <c r="E84" s="1439"/>
      <c r="F84" s="1439"/>
      <c r="G84" s="1439"/>
      <c r="H84" s="1439"/>
      <c r="I84" s="1439"/>
      <c r="J84" s="1439"/>
      <c r="K84" s="1439"/>
      <c r="L84" s="1439"/>
      <c r="M84" s="1439"/>
      <c r="N84" s="1439"/>
    </row>
  </sheetData>
  <sortState ref="H93:J104">
    <sortCondition descending="1" ref="J93:J104"/>
  </sortState>
  <customSheetViews>
    <customSheetView guid="{F67F5823-51D5-4D47-B100-5B47C1E6BCB9}" showPageBreaks="1" fitToPage="1" printArea="1" topLeftCell="A49">
      <selection activeCell="A52" sqref="A52:N52"/>
      <pageMargins left="0.75" right="0.75" top="1" bottom="1" header="0.5" footer="0.5"/>
      <printOptions horizontalCentered="1"/>
      <pageSetup scale="56" firstPageNumber="33" orientation="portrait" verticalDpi="300" r:id="rId1"/>
      <headerFooter alignWithMargins="0">
        <oddFooter>&amp;C&amp;P</oddFooter>
      </headerFooter>
    </customSheetView>
    <customSheetView guid="{9014CDA8-C3FC-41E6-A045-DAEFC55B82B1}" showPageBreaks="1" fitToPage="1" printArea="1" topLeftCell="C55">
      <selection activeCell="C65" sqref="C65"/>
      <pageMargins left="0.75" right="0.75" top="1" bottom="1" header="0.5" footer="0.5"/>
      <printOptions horizontalCentered="1"/>
      <pageSetup scale="57" firstPageNumber="33" orientation="portrait" verticalDpi="300" r:id="rId2"/>
      <headerFooter alignWithMargins="0">
        <oddFooter>&amp;C&amp;P</oddFooter>
      </headerFooter>
    </customSheetView>
  </customSheetViews>
  <mergeCells count="15">
    <mergeCell ref="A52:N52"/>
    <mergeCell ref="A84:N84"/>
    <mergeCell ref="B60:G60"/>
    <mergeCell ref="I60:N60"/>
    <mergeCell ref="A55:N55"/>
    <mergeCell ref="A57:N57"/>
    <mergeCell ref="A58:N58"/>
    <mergeCell ref="A1:N1"/>
    <mergeCell ref="A3:N3"/>
    <mergeCell ref="A4:N4"/>
    <mergeCell ref="B30:N30"/>
    <mergeCell ref="A25:N25"/>
    <mergeCell ref="A27:N27"/>
    <mergeCell ref="A28:N28"/>
    <mergeCell ref="A23:J23"/>
  </mergeCells>
  <phoneticPr fontId="0" type="noConversion"/>
  <hyperlinks>
    <hyperlink ref="A52" r:id="rId3" display="Source: Statistics Canada. Table 051-0019 - Interprovincial migrants, by province or territory of origin and destination, annual (persons)"/>
    <hyperlink ref="A84" r:id="rId4" display="Source: Statistics Canada. Table 051-0019 - Interprovincial migrants, by province or territory of origin and destination, annual (persons)"/>
    <hyperlink ref="A52:N52" r:id="rId5" display="Source: Statistics Canada. Table 17-10-0022-01 Estimates of interprovincial migrants by province or territory of origin and destination, annual"/>
    <hyperlink ref="A84:N84" r:id="rId6" display="Source: Statistics Canada. Table 17-10-0022-01 Estimates of interprovincial migrants by province or territory of origin and destination, annual"/>
    <hyperlink ref="A23" r:id="rId7" display="Statistics Canada. Table 17-10-0059-01 Estimates of the components of natural increase, quarterly"/>
  </hyperlinks>
  <printOptions horizontalCentered="1"/>
  <pageMargins left="0.74803149606299202" right="0.74803149606299202" top="0.98425196850393704" bottom="0.98425196850393704" header="0.511811023622047" footer="0.511811023622047"/>
  <pageSetup scale="56" firstPageNumber="27" orientation="portrait" useFirstPageNumber="1" r:id="rId8"/>
  <headerFooter alignWithMargins="0"/>
  <legacyDrawingHF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1"/>
    <pageSetUpPr fitToPage="1"/>
  </sheetPr>
  <dimension ref="A1:J41"/>
  <sheetViews>
    <sheetView zoomScaleNormal="100" workbookViewId="0">
      <selection sqref="A1:G1"/>
    </sheetView>
  </sheetViews>
  <sheetFormatPr defaultRowHeight="13.2" x14ac:dyDescent="0.25"/>
  <cols>
    <col min="1" max="1" width="10.5546875" customWidth="1"/>
    <col min="2" max="2" width="12.6640625" customWidth="1"/>
    <col min="3" max="3" width="12.6640625" bestFit="1" customWidth="1"/>
    <col min="4" max="4" width="12.6640625" customWidth="1"/>
    <col min="5" max="5" width="12.6640625" bestFit="1" customWidth="1"/>
    <col min="6" max="6" width="15.109375" bestFit="1" customWidth="1"/>
    <col min="7" max="7" width="13.5546875" customWidth="1"/>
  </cols>
  <sheetData>
    <row r="1" spans="1:10" ht="17.399999999999999" x14ac:dyDescent="0.3">
      <c r="A1" s="1436" t="s">
        <v>337</v>
      </c>
      <c r="B1" s="1436"/>
      <c r="C1" s="1436"/>
      <c r="D1" s="1436"/>
      <c r="E1" s="1436"/>
      <c r="F1" s="1436"/>
      <c r="G1" s="1436"/>
    </row>
    <row r="2" spans="1:10" ht="18" customHeight="1" x14ac:dyDescent="0.3">
      <c r="A2" s="49"/>
      <c r="B2" s="2"/>
      <c r="C2" s="2"/>
      <c r="D2" s="2"/>
      <c r="E2" s="2"/>
      <c r="F2" s="2"/>
      <c r="G2" s="2"/>
    </row>
    <row r="3" spans="1:10" ht="17.399999999999999" x14ac:dyDescent="0.3">
      <c r="A3" s="1437" t="s">
        <v>2484</v>
      </c>
      <c r="B3" s="1437"/>
      <c r="C3" s="1437"/>
      <c r="D3" s="1437"/>
      <c r="E3" s="1437"/>
      <c r="F3" s="1437"/>
      <c r="G3" s="1437"/>
    </row>
    <row r="4" spans="1:10" ht="17.399999999999999" x14ac:dyDescent="0.3">
      <c r="A4" s="1437"/>
      <c r="B4" s="1437"/>
      <c r="C4" s="1437"/>
      <c r="D4" s="1437"/>
      <c r="E4" s="1437"/>
      <c r="F4" s="1437"/>
      <c r="G4" s="1437"/>
    </row>
    <row r="5" spans="1:10" ht="12.75" customHeight="1" x14ac:dyDescent="0.3">
      <c r="A5" s="16"/>
      <c r="B5" s="16"/>
      <c r="C5" s="16"/>
      <c r="D5" s="16"/>
      <c r="E5" s="16"/>
      <c r="F5" s="1462" t="s">
        <v>780</v>
      </c>
      <c r="G5" s="1462"/>
    </row>
    <row r="6" spans="1:10" s="27" customFormat="1" ht="13.8" x14ac:dyDescent="0.25">
      <c r="A6" s="188"/>
      <c r="B6" s="1462" t="s">
        <v>322</v>
      </c>
      <c r="C6" s="1462"/>
      <c r="D6" s="1462" t="s">
        <v>1279</v>
      </c>
      <c r="E6" s="1462"/>
      <c r="F6" s="1462" t="s">
        <v>2483</v>
      </c>
      <c r="G6" s="1462"/>
    </row>
    <row r="7" spans="1:10" s="1" customFormat="1" ht="13.8" x14ac:dyDescent="0.25">
      <c r="A7" s="34" t="s">
        <v>439</v>
      </c>
      <c r="B7" s="34" t="s">
        <v>81</v>
      </c>
      <c r="C7" s="34" t="s">
        <v>776</v>
      </c>
      <c r="D7" s="34" t="s">
        <v>81</v>
      </c>
      <c r="E7" s="34" t="s">
        <v>776</v>
      </c>
      <c r="F7" s="34" t="s">
        <v>81</v>
      </c>
      <c r="G7" s="34" t="s">
        <v>776</v>
      </c>
    </row>
    <row r="8" spans="1:10" s="17" customFormat="1" ht="15.6" x14ac:dyDescent="0.3">
      <c r="A8" s="34" t="s">
        <v>622</v>
      </c>
      <c r="B8" s="34" t="s">
        <v>811</v>
      </c>
      <c r="C8" s="34" t="s">
        <v>869</v>
      </c>
      <c r="D8" s="34" t="s">
        <v>811</v>
      </c>
      <c r="E8" s="34" t="s">
        <v>869</v>
      </c>
      <c r="F8" s="34" t="s">
        <v>811</v>
      </c>
      <c r="G8" s="34" t="s">
        <v>869</v>
      </c>
      <c r="J8" s="21"/>
    </row>
    <row r="9" spans="1:10" ht="4.5" customHeight="1" thickBot="1" x14ac:dyDescent="0.3">
      <c r="A9" s="25"/>
      <c r="B9" s="19"/>
      <c r="C9" s="19"/>
      <c r="D9" s="19"/>
      <c r="E9" s="19"/>
      <c r="F9" s="19"/>
      <c r="G9" s="19"/>
    </row>
    <row r="10" spans="1:10" ht="4.5" customHeight="1" x14ac:dyDescent="0.25">
      <c r="B10" s="15"/>
      <c r="C10" s="15"/>
      <c r="D10" s="15"/>
      <c r="E10" s="15"/>
      <c r="F10" s="15"/>
      <c r="G10" s="15"/>
    </row>
    <row r="11" spans="1:10" s="27" customFormat="1" ht="13.8" x14ac:dyDescent="0.25">
      <c r="A11" s="21">
        <v>1993</v>
      </c>
      <c r="B11" s="39">
        <v>85.6</v>
      </c>
      <c r="C11" s="202">
        <v>1.904761904761898</v>
      </c>
      <c r="D11" s="39">
        <v>86.6</v>
      </c>
      <c r="E11" s="202">
        <v>1.8823529411764683</v>
      </c>
      <c r="F11" s="39">
        <v>87</v>
      </c>
      <c r="G11" s="202">
        <v>1.9929660023446649</v>
      </c>
    </row>
    <row r="12" spans="1:10" s="27" customFormat="1" ht="13.8" x14ac:dyDescent="0.25">
      <c r="A12" s="21">
        <v>1994</v>
      </c>
      <c r="B12" s="39">
        <v>85.7</v>
      </c>
      <c r="C12" s="202">
        <v>0.11682242990656011</v>
      </c>
      <c r="D12" s="39">
        <v>86.4</v>
      </c>
      <c r="E12" s="202">
        <v>-0.23094688221707571</v>
      </c>
      <c r="F12" s="39">
        <v>86.8</v>
      </c>
      <c r="G12" s="202">
        <v>-0.22988505747126853</v>
      </c>
    </row>
    <row r="13" spans="1:10" s="27" customFormat="1" ht="13.8" x14ac:dyDescent="0.25">
      <c r="A13" s="21">
        <v>1995</v>
      </c>
      <c r="B13" s="39">
        <v>87.6</v>
      </c>
      <c r="C13" s="202">
        <v>2.2170361726954413</v>
      </c>
      <c r="D13" s="39">
        <v>87.8</v>
      </c>
      <c r="E13" s="202">
        <v>1.6203703703703498</v>
      </c>
      <c r="F13" s="39">
        <v>88.1</v>
      </c>
      <c r="G13" s="202">
        <v>1.4976958525345641</v>
      </c>
    </row>
    <row r="14" spans="1:10" s="27" customFormat="1" ht="13.8" x14ac:dyDescent="0.25">
      <c r="A14" s="21">
        <v>1996</v>
      </c>
      <c r="B14" s="39">
        <v>88.9</v>
      </c>
      <c r="C14" s="202">
        <v>1.4840182648401923</v>
      </c>
      <c r="D14" s="39">
        <v>89.4</v>
      </c>
      <c r="E14" s="202">
        <v>1.822323462414599</v>
      </c>
      <c r="F14" s="39">
        <v>89.7</v>
      </c>
      <c r="G14" s="202">
        <v>1.8161180476730987</v>
      </c>
    </row>
    <row r="15" spans="1:10" s="27" customFormat="1" ht="13.8" x14ac:dyDescent="0.25">
      <c r="A15" s="21">
        <v>1997</v>
      </c>
      <c r="B15" s="39">
        <v>90.4</v>
      </c>
      <c r="C15" s="202">
        <v>1.6872890888638858</v>
      </c>
      <c r="D15" s="39">
        <v>90.5</v>
      </c>
      <c r="E15" s="202">
        <v>1.230425055928408</v>
      </c>
      <c r="F15" s="39">
        <v>90.8</v>
      </c>
      <c r="G15" s="202">
        <v>1.2263099219620877</v>
      </c>
    </row>
    <row r="16" spans="1:10" s="27" customFormat="1" ht="13.8" x14ac:dyDescent="0.25">
      <c r="A16" s="21">
        <v>1998</v>
      </c>
      <c r="B16" s="39">
        <v>91.3</v>
      </c>
      <c r="C16" s="202">
        <v>0.99557522123892017</v>
      </c>
      <c r="D16" s="39">
        <v>90.1</v>
      </c>
      <c r="E16" s="202">
        <v>-0.44198895027625085</v>
      </c>
      <c r="F16" s="39">
        <v>90.7</v>
      </c>
      <c r="G16" s="202">
        <v>-0.11013215859030367</v>
      </c>
    </row>
    <row r="17" spans="1:8" s="27" customFormat="1" ht="13.8" x14ac:dyDescent="0.25">
      <c r="A17" s="21">
        <v>1999</v>
      </c>
      <c r="B17" s="39">
        <v>92.9</v>
      </c>
      <c r="C17" s="202">
        <v>1.7524644030668224</v>
      </c>
      <c r="D17" s="39">
        <v>91.2</v>
      </c>
      <c r="E17" s="202">
        <v>1.2208657047724891</v>
      </c>
      <c r="F17" s="39">
        <v>91.7</v>
      </c>
      <c r="G17" s="202">
        <v>1.1025358324145529</v>
      </c>
    </row>
    <row r="18" spans="1:8" s="27" customFormat="1" ht="13.8" x14ac:dyDescent="0.25">
      <c r="A18" s="21">
        <v>2000</v>
      </c>
      <c r="B18" s="39">
        <v>95.4</v>
      </c>
      <c r="C18" s="202">
        <v>2.6910656620021456</v>
      </c>
      <c r="D18" s="39">
        <v>94.9</v>
      </c>
      <c r="E18" s="202">
        <v>4.0570175438596534</v>
      </c>
      <c r="F18" s="39">
        <v>95.1</v>
      </c>
      <c r="G18" s="202">
        <v>3.7077426390403456</v>
      </c>
    </row>
    <row r="19" spans="1:8" s="27" customFormat="1" ht="13.8" x14ac:dyDescent="0.25">
      <c r="A19" s="21">
        <v>2001</v>
      </c>
      <c r="B19" s="39">
        <v>97.8</v>
      </c>
      <c r="C19" s="202">
        <v>2.515723270440251</v>
      </c>
      <c r="D19" s="39">
        <v>97.4</v>
      </c>
      <c r="E19" s="202">
        <v>2.6343519494204326</v>
      </c>
      <c r="F19" s="39">
        <v>97.5</v>
      </c>
      <c r="G19" s="202">
        <v>2.5236593059936974</v>
      </c>
      <c r="H19" s="27" t="s">
        <v>1180</v>
      </c>
    </row>
    <row r="20" spans="1:8" s="27" customFormat="1" ht="13.8" x14ac:dyDescent="0.25">
      <c r="A20" s="21">
        <v>2002</v>
      </c>
      <c r="B20" s="39">
        <v>100</v>
      </c>
      <c r="C20" s="202">
        <v>2.249488752556239</v>
      </c>
      <c r="D20" s="39">
        <v>100</v>
      </c>
      <c r="E20" s="202">
        <v>2.6694045174537884</v>
      </c>
      <c r="F20" s="39">
        <v>100</v>
      </c>
      <c r="G20" s="202">
        <v>2.564102564102555</v>
      </c>
    </row>
    <row r="21" spans="1:8" s="27" customFormat="1" ht="13.8" x14ac:dyDescent="0.25">
      <c r="A21" s="21">
        <v>2003</v>
      </c>
      <c r="B21" s="39">
        <v>102.8</v>
      </c>
      <c r="C21" s="202">
        <v>2.8000000000000025</v>
      </c>
      <c r="D21" s="39">
        <v>103.5</v>
      </c>
      <c r="E21" s="202">
        <v>3.499999999999992</v>
      </c>
      <c r="F21" s="39">
        <v>103.2</v>
      </c>
      <c r="G21" s="202">
        <v>3.2000000000000028</v>
      </c>
    </row>
    <row r="22" spans="1:8" ht="13.8" x14ac:dyDescent="0.25">
      <c r="A22" s="21">
        <v>2004</v>
      </c>
      <c r="B22" s="39">
        <v>104.7</v>
      </c>
      <c r="C22" s="202">
        <v>1.8482490272373697</v>
      </c>
      <c r="D22" s="39">
        <v>105.8</v>
      </c>
      <c r="E22" s="202">
        <v>2.2222222222222143</v>
      </c>
      <c r="F22" s="39">
        <v>105.4</v>
      </c>
      <c r="G22" s="202">
        <v>2.1317829457364379</v>
      </c>
    </row>
    <row r="23" spans="1:8" s="33" customFormat="1" ht="13.8" x14ac:dyDescent="0.25">
      <c r="A23" s="21">
        <v>2005</v>
      </c>
      <c r="B23" s="39">
        <v>107</v>
      </c>
      <c r="C23" s="202">
        <v>2.1967526265520565</v>
      </c>
      <c r="D23" s="39">
        <v>109.1</v>
      </c>
      <c r="E23" s="202">
        <v>3.1190926275992403</v>
      </c>
      <c r="F23" s="39">
        <v>108.5</v>
      </c>
      <c r="G23" s="202">
        <v>2.9411764705882248</v>
      </c>
    </row>
    <row r="24" spans="1:8" s="33" customFormat="1" ht="13.8" x14ac:dyDescent="0.25">
      <c r="A24" s="21">
        <v>2006</v>
      </c>
      <c r="B24" s="39">
        <v>109.1</v>
      </c>
      <c r="C24" s="202">
        <v>1.9626168224299079</v>
      </c>
      <c r="D24" s="39">
        <v>111.6</v>
      </c>
      <c r="E24" s="202">
        <v>2.2914757103574601</v>
      </c>
      <c r="F24" s="39">
        <v>111</v>
      </c>
      <c r="G24" s="202">
        <v>2.3041474654377891</v>
      </c>
    </row>
    <row r="25" spans="1:8" s="27" customFormat="1" ht="13.8" x14ac:dyDescent="0.25">
      <c r="A25" s="21">
        <v>2007</v>
      </c>
      <c r="B25" s="39">
        <v>111.5</v>
      </c>
      <c r="C25" s="202">
        <v>2.1998166819431786</v>
      </c>
      <c r="D25" s="39">
        <v>113.6</v>
      </c>
      <c r="E25" s="202">
        <v>1.7921146953405076</v>
      </c>
      <c r="F25" s="39">
        <v>113.2</v>
      </c>
      <c r="G25" s="202">
        <v>1.9819819819819839</v>
      </c>
    </row>
    <row r="26" spans="1:8" ht="13.8" x14ac:dyDescent="0.25">
      <c r="A26" s="21">
        <v>2008</v>
      </c>
      <c r="B26" s="39">
        <v>114.1</v>
      </c>
      <c r="C26" s="202">
        <v>2.3318385650224149</v>
      </c>
      <c r="D26" s="39">
        <v>117.5</v>
      </c>
      <c r="E26" s="202">
        <v>3.4330985915492995</v>
      </c>
      <c r="F26" s="39">
        <v>116.9</v>
      </c>
      <c r="G26" s="202">
        <v>3.2685512367491176</v>
      </c>
    </row>
    <row r="27" spans="1:8" ht="15" customHeight="1" x14ac:dyDescent="0.25">
      <c r="A27" s="21">
        <v>2009</v>
      </c>
      <c r="B27" s="39">
        <v>114.4</v>
      </c>
      <c r="C27" s="202">
        <v>0.26292725679228912</v>
      </c>
      <c r="D27" s="39">
        <v>117.3</v>
      </c>
      <c r="E27" s="202">
        <v>-0.17021276595744483</v>
      </c>
      <c r="F27" s="39">
        <v>117.1</v>
      </c>
      <c r="G27" s="202">
        <v>0.17108639863130382</v>
      </c>
    </row>
    <row r="28" spans="1:8" ht="14.25" customHeight="1" x14ac:dyDescent="0.25">
      <c r="A28" s="21">
        <v>2010</v>
      </c>
      <c r="B28" s="39">
        <v>116.5</v>
      </c>
      <c r="C28" s="202">
        <v>1.8356643356643332</v>
      </c>
      <c r="D28" s="39">
        <v>119.5</v>
      </c>
      <c r="E28" s="202">
        <v>1.8755328218243772</v>
      </c>
      <c r="F28" s="39">
        <v>119.2</v>
      </c>
      <c r="G28" s="202">
        <v>1.7933390264731175</v>
      </c>
    </row>
    <row r="29" spans="1:8" ht="14.25" customHeight="1" x14ac:dyDescent="0.25">
      <c r="A29" s="21">
        <v>2011</v>
      </c>
      <c r="B29" s="592">
        <v>119.9</v>
      </c>
      <c r="C29" s="202">
        <v>2.9184549356223277</v>
      </c>
      <c r="D29" s="592">
        <v>123</v>
      </c>
      <c r="E29" s="202">
        <v>2.9288702928870203</v>
      </c>
      <c r="F29" s="592">
        <v>122.4</v>
      </c>
      <c r="G29" s="202">
        <v>2.6845637583892579</v>
      </c>
    </row>
    <row r="30" spans="1:8" ht="14.25" customHeight="1" x14ac:dyDescent="0.25">
      <c r="A30" s="652">
        <v>2012</v>
      </c>
      <c r="B30" s="653">
        <v>121.7</v>
      </c>
      <c r="C30" s="202">
        <v>1.5012510425354453</v>
      </c>
      <c r="D30" s="653">
        <v>125.5</v>
      </c>
      <c r="E30" s="202">
        <v>2.0325203252032464</v>
      </c>
      <c r="F30" s="653">
        <v>124.7</v>
      </c>
      <c r="G30" s="202">
        <v>1.8790849673202548</v>
      </c>
    </row>
    <row r="31" spans="1:8" ht="14.25" customHeight="1" x14ac:dyDescent="0.25">
      <c r="A31" s="686">
        <v>2013</v>
      </c>
      <c r="B31" s="687">
        <v>122.8</v>
      </c>
      <c r="C31" s="202">
        <v>0.90386195562859317</v>
      </c>
      <c r="D31" s="687">
        <v>128</v>
      </c>
      <c r="E31" s="202">
        <v>1.9920318725099584</v>
      </c>
      <c r="F31" s="687">
        <v>127.2</v>
      </c>
      <c r="G31" s="202">
        <v>2.0048115477145245</v>
      </c>
    </row>
    <row r="32" spans="1:8" ht="14.25" customHeight="1" x14ac:dyDescent="0.25">
      <c r="A32" s="771">
        <v>2014</v>
      </c>
      <c r="B32" s="773">
        <v>125.2</v>
      </c>
      <c r="C32" s="202">
        <v>1.9543973941368087</v>
      </c>
      <c r="D32" s="773">
        <v>130.1</v>
      </c>
      <c r="E32" s="202">
        <v>1.6406249999999956</v>
      </c>
      <c r="F32" s="773">
        <v>129.30000000000001</v>
      </c>
      <c r="G32" s="202">
        <v>1.6509433962264231</v>
      </c>
    </row>
    <row r="33" spans="1:7" ht="14.25" customHeight="1" x14ac:dyDescent="0.25">
      <c r="A33" s="871">
        <v>2015</v>
      </c>
      <c r="B33" s="872">
        <v>126.6</v>
      </c>
      <c r="C33" s="202">
        <v>1.1182108626198062</v>
      </c>
      <c r="D33" s="872">
        <v>129.30000000000001</v>
      </c>
      <c r="E33" s="202">
        <v>-0.61491160645655851</v>
      </c>
      <c r="F33" s="872">
        <v>128.80000000000001</v>
      </c>
      <c r="G33" s="202">
        <v>-0.3866976024748614</v>
      </c>
    </row>
    <row r="34" spans="1:7" ht="14.25" customHeight="1" x14ac:dyDescent="0.25">
      <c r="A34" s="961">
        <v>2016</v>
      </c>
      <c r="B34" s="962">
        <v>128.4</v>
      </c>
      <c r="C34" s="202">
        <v>1.4218009478673022</v>
      </c>
      <c r="D34" s="962">
        <v>130.80000000000001</v>
      </c>
      <c r="E34" s="202">
        <v>1.1600928074245953</v>
      </c>
      <c r="F34" s="962">
        <v>130.30000000000001</v>
      </c>
      <c r="G34" s="202">
        <v>1.1645962732919291</v>
      </c>
    </row>
    <row r="35" spans="1:7" ht="14.25" customHeight="1" x14ac:dyDescent="0.25">
      <c r="A35" s="1071">
        <v>2017</v>
      </c>
      <c r="B35" s="1072">
        <v>130.4</v>
      </c>
      <c r="C35" s="202">
        <v>1.5576323987538832</v>
      </c>
      <c r="D35" s="1072">
        <v>133.19999999999999</v>
      </c>
      <c r="E35" s="202">
        <v>1.8348623853210899</v>
      </c>
      <c r="F35" s="1072">
        <v>132.5</v>
      </c>
      <c r="G35" s="202">
        <v>1.6884113584036742</v>
      </c>
    </row>
    <row r="36" spans="1:7" ht="14.25" customHeight="1" x14ac:dyDescent="0.25">
      <c r="A36" s="1179">
        <v>2018</v>
      </c>
      <c r="B36" s="1180">
        <v>133.4</v>
      </c>
      <c r="C36" s="202">
        <v>2.3006134969325132</v>
      </c>
      <c r="D36" s="1180">
        <v>136.30000000000001</v>
      </c>
      <c r="E36" s="202">
        <v>2.3273273273273443</v>
      </c>
      <c r="F36" s="1180">
        <v>135.69999999999999</v>
      </c>
      <c r="G36" s="202">
        <v>2.4150943396226365</v>
      </c>
    </row>
    <row r="37" spans="1:7" ht="14.25" customHeight="1" x14ac:dyDescent="0.25">
      <c r="A37" s="1272">
        <v>2019</v>
      </c>
      <c r="B37" s="1273">
        <v>136</v>
      </c>
      <c r="C37" s="202">
        <f>(B37/B36-1)*100</f>
        <v>1.9490254872563728</v>
      </c>
      <c r="D37" s="1273">
        <v>137.9</v>
      </c>
      <c r="E37" s="202">
        <f>(D37/D36-1)*100</f>
        <v>1.1738811445341168</v>
      </c>
      <c r="F37" s="1273">
        <v>137.19999999999999</v>
      </c>
      <c r="G37" s="202">
        <f>(F37/F36-1)*100</f>
        <v>1.1053795136330091</v>
      </c>
    </row>
    <row r="38" spans="1:7" ht="12.75" customHeight="1" x14ac:dyDescent="0.25"/>
    <row r="40" spans="1:7" ht="29.25" customHeight="1" x14ac:dyDescent="0.25">
      <c r="A40" s="1457" t="s">
        <v>2240</v>
      </c>
      <c r="B40" s="1457"/>
      <c r="C40" s="1457"/>
      <c r="D40" s="1457"/>
      <c r="E40" s="1457"/>
      <c r="F40" s="1457"/>
      <c r="G40" s="1457"/>
    </row>
    <row r="41" spans="1:7" ht="13.8" x14ac:dyDescent="0.25">
      <c r="A41" s="27"/>
    </row>
  </sheetData>
  <customSheetViews>
    <customSheetView guid="{F67F5823-51D5-4D47-B100-5B47C1E6BCB9}" showPageBreaks="1" fitToPage="1" printArea="1">
      <selection activeCell="C38" sqref="C38"/>
      <pageMargins left="0.75" right="0.75" top="1" bottom="1" header="0.5" footer="0.5"/>
      <printOptions horizontalCentered="1"/>
      <pageSetup scale="86" firstPageNumber="33" orientation="portrait" verticalDpi="300" r:id="rId1"/>
      <headerFooter alignWithMargins="0">
        <oddFooter>&amp;C&amp;P</oddFooter>
      </headerFooter>
    </customSheetView>
    <customSheetView guid="{9014CDA8-C3FC-41E6-A045-DAEFC55B82B1}" showPageBreaks="1" fitToPage="1" printArea="1">
      <selection activeCell="A4" sqref="A4:G4"/>
      <pageMargins left="0.75" right="0.75" top="1" bottom="1" header="0.5" footer="0.5"/>
      <printOptions horizontalCentered="1"/>
      <pageSetup scale="88" firstPageNumber="33" orientation="portrait" verticalDpi="300" r:id="rId2"/>
      <headerFooter alignWithMargins="0">
        <oddFooter>&amp;C&amp;P</oddFooter>
      </headerFooter>
    </customSheetView>
  </customSheetViews>
  <mergeCells count="8">
    <mergeCell ref="A40:G40"/>
    <mergeCell ref="B6:C6"/>
    <mergeCell ref="D6:E6"/>
    <mergeCell ref="A1:G1"/>
    <mergeCell ref="A3:G3"/>
    <mergeCell ref="A4:G4"/>
    <mergeCell ref="F6:G6"/>
    <mergeCell ref="F5:G5"/>
  </mergeCells>
  <phoneticPr fontId="0" type="noConversion"/>
  <hyperlinks>
    <hyperlink ref="A40:G40" r:id="rId3" display="Source: Statistics Canada. Table 18-10-0005-01 Consumer Price Index, annual average, not seasonally adjusted"/>
  </hyperlinks>
  <printOptions horizontalCentered="1"/>
  <pageMargins left="0.74803149606299202" right="0.74803149606299202" top="0.98425196850393704" bottom="0.98425196850393704" header="0.511811023622047" footer="0.511811023622047"/>
  <pageSetup firstPageNumber="27" orientation="portrait" useFirstPageNumber="1" r:id="rId4"/>
  <headerFooter alignWithMargins="0"/>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1"/>
    <pageSetUpPr fitToPage="1"/>
  </sheetPr>
  <dimension ref="A1:N55"/>
  <sheetViews>
    <sheetView zoomScaleNormal="100" workbookViewId="0">
      <selection sqref="A1:L1"/>
    </sheetView>
  </sheetViews>
  <sheetFormatPr defaultRowHeight="13.2" x14ac:dyDescent="0.25"/>
  <cols>
    <col min="1" max="1" width="11"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 customWidth="1"/>
    <col min="10" max="10" width="0.6640625" customWidth="1"/>
    <col min="11" max="11" width="10.5546875" customWidth="1"/>
    <col min="12" max="12" width="12" customWidth="1"/>
  </cols>
  <sheetData>
    <row r="1" spans="1:12" ht="17.399999999999999" x14ac:dyDescent="0.3">
      <c r="A1" s="1436" t="s">
        <v>471</v>
      </c>
      <c r="B1" s="1436"/>
      <c r="C1" s="1436"/>
      <c r="D1" s="1436"/>
      <c r="E1" s="1436"/>
      <c r="F1" s="1436"/>
      <c r="G1" s="1436"/>
      <c r="H1" s="1436"/>
      <c r="I1" s="1436"/>
      <c r="J1" s="1436"/>
      <c r="K1" s="1436"/>
      <c r="L1" s="1436"/>
    </row>
    <row r="2" spans="1:12" ht="17.399999999999999" x14ac:dyDescent="0.3">
      <c r="A2" s="49"/>
      <c r="B2" s="2"/>
      <c r="C2" s="2"/>
      <c r="D2" s="2"/>
      <c r="E2" s="2"/>
      <c r="F2" s="2"/>
      <c r="G2" s="2"/>
      <c r="H2" s="2"/>
      <c r="I2" s="2"/>
      <c r="J2" s="2"/>
      <c r="K2" s="2"/>
      <c r="L2" s="2"/>
    </row>
    <row r="3" spans="1:12" ht="17.399999999999999" x14ac:dyDescent="0.3">
      <c r="A3" s="1437" t="s">
        <v>2485</v>
      </c>
      <c r="B3" s="1437"/>
      <c r="C3" s="1437"/>
      <c r="D3" s="1437"/>
      <c r="E3" s="1437"/>
      <c r="F3" s="1437"/>
      <c r="G3" s="1437"/>
      <c r="H3" s="1437"/>
      <c r="I3" s="1437"/>
      <c r="J3" s="1437"/>
      <c r="K3" s="1437"/>
      <c r="L3" s="1437"/>
    </row>
    <row r="4" spans="1:12" ht="17.399999999999999" x14ac:dyDescent="0.3">
      <c r="A4" s="1437" t="s">
        <v>610</v>
      </c>
      <c r="B4" s="1437"/>
      <c r="C4" s="1437"/>
      <c r="D4" s="1437"/>
      <c r="E4" s="1437"/>
      <c r="F4" s="1437"/>
      <c r="G4" s="1437"/>
      <c r="H4" s="1437"/>
      <c r="I4" s="1437"/>
      <c r="J4" s="1437"/>
      <c r="K4" s="1437"/>
      <c r="L4" s="1437"/>
    </row>
    <row r="5" spans="1:12" ht="17.399999999999999" x14ac:dyDescent="0.3">
      <c r="A5" s="1437" t="s">
        <v>444</v>
      </c>
      <c r="B5" s="1437"/>
      <c r="C5" s="1437"/>
      <c r="D5" s="1437"/>
      <c r="E5" s="1437"/>
      <c r="F5" s="1437"/>
      <c r="G5" s="1437"/>
      <c r="H5" s="1437"/>
      <c r="I5" s="1437"/>
      <c r="J5" s="1437"/>
      <c r="K5" s="1437"/>
      <c r="L5" s="1437"/>
    </row>
    <row r="7" spans="1:12" s="17" customFormat="1" ht="12.75" customHeight="1" x14ac:dyDescent="0.3">
      <c r="B7" s="38"/>
      <c r="C7" s="38"/>
      <c r="D7" s="38"/>
      <c r="E7" s="38"/>
      <c r="F7" s="38"/>
      <c r="G7" s="38"/>
      <c r="H7" s="38"/>
      <c r="I7" s="38"/>
      <c r="J7" s="38"/>
      <c r="K7" s="38"/>
      <c r="L7" s="38"/>
    </row>
    <row r="8" spans="1:12" s="17" customFormat="1" ht="16.8" x14ac:dyDescent="0.3">
      <c r="A8" s="34" t="s">
        <v>439</v>
      </c>
      <c r="B8" s="1462" t="s">
        <v>1110</v>
      </c>
      <c r="C8" s="1462"/>
      <c r="D8" s="34"/>
      <c r="E8" s="1462" t="s">
        <v>851</v>
      </c>
      <c r="F8" s="1462"/>
      <c r="G8" s="34"/>
      <c r="H8" s="1462" t="s">
        <v>746</v>
      </c>
      <c r="I8" s="1462"/>
      <c r="J8" s="34"/>
      <c r="K8" s="1462" t="s">
        <v>1112</v>
      </c>
      <c r="L8" s="1462"/>
    </row>
    <row r="9" spans="1:12" s="34" customFormat="1" ht="17.25" customHeight="1" x14ac:dyDescent="0.25">
      <c r="A9" s="34" t="s">
        <v>622</v>
      </c>
      <c r="B9" s="34" t="s">
        <v>20</v>
      </c>
      <c r="C9" s="34" t="s">
        <v>869</v>
      </c>
      <c r="E9" s="34" t="s">
        <v>20</v>
      </c>
      <c r="F9" s="34" t="s">
        <v>869</v>
      </c>
      <c r="H9" s="34" t="s">
        <v>20</v>
      </c>
      <c r="I9" s="34" t="s">
        <v>869</v>
      </c>
      <c r="K9" s="34" t="s">
        <v>20</v>
      </c>
      <c r="L9" s="34" t="s">
        <v>869</v>
      </c>
    </row>
    <row r="10" spans="1:12" ht="4.5" customHeight="1" thickBot="1" x14ac:dyDescent="0.3">
      <c r="A10" s="18"/>
      <c r="B10" s="19"/>
      <c r="C10" s="19"/>
      <c r="D10" s="70"/>
      <c r="E10" s="19"/>
      <c r="F10" s="19"/>
      <c r="G10" s="70"/>
      <c r="H10" s="19"/>
      <c r="I10" s="19"/>
      <c r="J10" s="70"/>
      <c r="K10" s="19"/>
      <c r="L10" s="19"/>
    </row>
    <row r="11" spans="1:12" ht="4.5" customHeight="1" x14ac:dyDescent="0.25">
      <c r="A11" s="2"/>
      <c r="B11" s="15"/>
      <c r="C11" s="15"/>
      <c r="D11" s="15"/>
      <c r="E11" s="15"/>
      <c r="F11" s="15"/>
      <c r="G11" s="15"/>
      <c r="H11" s="15"/>
      <c r="I11" s="15"/>
      <c r="J11" s="15"/>
      <c r="K11" s="15"/>
      <c r="L11" s="15"/>
    </row>
    <row r="12" spans="1:12" s="21" customFormat="1" ht="13.8" x14ac:dyDescent="0.25">
      <c r="A12" s="21">
        <v>2005</v>
      </c>
      <c r="B12" s="135">
        <v>106.6</v>
      </c>
      <c r="C12" s="202">
        <v>2.7965284474445351</v>
      </c>
      <c r="D12" s="135"/>
      <c r="E12" s="135">
        <v>113.7</v>
      </c>
      <c r="F12" s="202">
        <v>6.1624649859943981</v>
      </c>
      <c r="G12" s="135"/>
      <c r="H12" s="135">
        <v>99.9</v>
      </c>
      <c r="I12" s="202">
        <v>-0.79443892750744594</v>
      </c>
      <c r="J12" s="135"/>
      <c r="K12" s="135">
        <v>114.4</v>
      </c>
      <c r="L12" s="202">
        <v>4.7619047619047672</v>
      </c>
    </row>
    <row r="13" spans="1:12" s="21" customFormat="1" ht="13.8" x14ac:dyDescent="0.25">
      <c r="A13" s="21">
        <v>2006</v>
      </c>
      <c r="B13" s="135">
        <v>110</v>
      </c>
      <c r="C13" s="202">
        <v>3.1894934333958735</v>
      </c>
      <c r="D13" s="135"/>
      <c r="E13" s="135">
        <v>116.2</v>
      </c>
      <c r="F13" s="202">
        <v>2.1987686895338587</v>
      </c>
      <c r="G13" s="135"/>
      <c r="H13" s="135">
        <v>100</v>
      </c>
      <c r="I13" s="202">
        <v>0.10010010010008674</v>
      </c>
      <c r="J13" s="135"/>
      <c r="K13" s="135">
        <v>117.9</v>
      </c>
      <c r="L13" s="202">
        <v>3.0594405594405627</v>
      </c>
    </row>
    <row r="14" spans="1:12" s="21" customFormat="1" ht="13.8" x14ac:dyDescent="0.25">
      <c r="A14" s="21">
        <v>2007</v>
      </c>
      <c r="B14" s="135">
        <v>113.7</v>
      </c>
      <c r="C14" s="202">
        <v>3.3636363636363686</v>
      </c>
      <c r="D14" s="135"/>
      <c r="E14" s="135">
        <v>119.5</v>
      </c>
      <c r="F14" s="202">
        <v>2.839931153184172</v>
      </c>
      <c r="G14" s="135"/>
      <c r="H14" s="135">
        <v>100.1</v>
      </c>
      <c r="I14" s="202">
        <v>9.9999999999988987E-2</v>
      </c>
      <c r="J14" s="135"/>
      <c r="K14" s="135">
        <v>118.8</v>
      </c>
      <c r="L14" s="202">
        <v>0.76335877862594437</v>
      </c>
    </row>
    <row r="15" spans="1:12" s="21" customFormat="1" ht="13.8" x14ac:dyDescent="0.25">
      <c r="A15" s="21">
        <v>2008</v>
      </c>
      <c r="B15" s="135">
        <v>118.1</v>
      </c>
      <c r="C15" s="202">
        <v>3.8698328935795834</v>
      </c>
      <c r="D15" s="135"/>
      <c r="E15" s="135">
        <v>129</v>
      </c>
      <c r="F15" s="202">
        <v>7.9497907949790836</v>
      </c>
      <c r="G15" s="135"/>
      <c r="H15" s="135">
        <v>98.4</v>
      </c>
      <c r="I15" s="202">
        <v>-1.6983016983016852</v>
      </c>
      <c r="J15" s="135"/>
      <c r="K15" s="135">
        <v>121.3</v>
      </c>
      <c r="L15" s="202">
        <v>2.1043771043770976</v>
      </c>
    </row>
    <row r="16" spans="1:12" s="21" customFormat="1" ht="13.8" x14ac:dyDescent="0.25">
      <c r="A16" s="21">
        <v>2009</v>
      </c>
      <c r="B16" s="135">
        <v>124.6</v>
      </c>
      <c r="C16" s="202">
        <v>5.5038103302286201</v>
      </c>
      <c r="D16" s="135"/>
      <c r="E16" s="135">
        <v>123.8</v>
      </c>
      <c r="F16" s="202">
        <v>-4.0310077519379872</v>
      </c>
      <c r="G16" s="135"/>
      <c r="H16" s="135">
        <v>98.5</v>
      </c>
      <c r="I16" s="202">
        <v>0.10162601626015899</v>
      </c>
      <c r="J16" s="135"/>
      <c r="K16" s="135">
        <v>113.4</v>
      </c>
      <c r="L16" s="202">
        <v>-6.5127782357790487</v>
      </c>
    </row>
    <row r="17" spans="1:14" s="21" customFormat="1" ht="13.8" x14ac:dyDescent="0.25">
      <c r="A17" s="21">
        <v>2010</v>
      </c>
      <c r="B17" s="135">
        <v>126.4</v>
      </c>
      <c r="C17" s="202">
        <v>1.4446227929374</v>
      </c>
      <c r="D17" s="135"/>
      <c r="E17" s="135">
        <v>125.9</v>
      </c>
      <c r="F17" s="202">
        <v>1.696284329563813</v>
      </c>
      <c r="G17" s="135"/>
      <c r="H17" s="135">
        <v>98.7</v>
      </c>
      <c r="I17" s="202">
        <v>0.20304568527920175</v>
      </c>
      <c r="J17" s="135"/>
      <c r="K17" s="135">
        <v>117.5</v>
      </c>
      <c r="L17" s="202">
        <v>3.6155202821869459</v>
      </c>
    </row>
    <row r="18" spans="1:14" s="21" customFormat="1" ht="13.8" x14ac:dyDescent="0.25">
      <c r="A18" s="591">
        <v>2011</v>
      </c>
      <c r="B18" s="135">
        <v>132</v>
      </c>
      <c r="C18" s="202">
        <v>4.4303797468354444</v>
      </c>
      <c r="D18" s="301"/>
      <c r="E18" s="135">
        <v>128.9</v>
      </c>
      <c r="F18" s="202">
        <v>2.3828435266084247</v>
      </c>
      <c r="G18" s="301"/>
      <c r="H18" s="135">
        <v>97.6</v>
      </c>
      <c r="I18" s="202">
        <v>-1.1144883485309065</v>
      </c>
      <c r="J18" s="301"/>
      <c r="K18" s="135">
        <v>125</v>
      </c>
      <c r="L18" s="202">
        <v>6.3829787234042534</v>
      </c>
    </row>
    <row r="19" spans="1:14" s="21" customFormat="1" ht="13.8" x14ac:dyDescent="0.25">
      <c r="A19" s="652">
        <v>2012</v>
      </c>
      <c r="B19" s="135">
        <v>137.4</v>
      </c>
      <c r="C19" s="202">
        <v>4.0909090909091006</v>
      </c>
      <c r="D19" s="301"/>
      <c r="E19" s="135">
        <v>129.9</v>
      </c>
      <c r="F19" s="202">
        <v>0.77579519006982789</v>
      </c>
      <c r="G19" s="301"/>
      <c r="H19" s="135">
        <v>99.4</v>
      </c>
      <c r="I19" s="202">
        <v>1.8442622950819887</v>
      </c>
      <c r="J19" s="301"/>
      <c r="K19" s="135">
        <v>127.7</v>
      </c>
      <c r="L19" s="202">
        <v>2.1600000000000064</v>
      </c>
    </row>
    <row r="20" spans="1:14" s="128" customFormat="1" ht="13.8" x14ac:dyDescent="0.25">
      <c r="A20" s="694">
        <v>2013</v>
      </c>
      <c r="B20" s="135">
        <v>138.80000000000001</v>
      </c>
      <c r="C20" s="202">
        <v>1.0189228529839944</v>
      </c>
      <c r="D20" s="301"/>
      <c r="E20" s="135">
        <v>133</v>
      </c>
      <c r="F20" s="202">
        <v>2.3864511162432489</v>
      </c>
      <c r="G20" s="301"/>
      <c r="H20" s="135">
        <v>104.6</v>
      </c>
      <c r="I20" s="202">
        <v>5.2313883299798691</v>
      </c>
      <c r="J20" s="301"/>
      <c r="K20" s="135">
        <v>130.80000000000001</v>
      </c>
      <c r="L20" s="202">
        <v>2.4275646045418986</v>
      </c>
    </row>
    <row r="21" spans="1:14" ht="13.8" x14ac:dyDescent="0.25">
      <c r="A21" s="771">
        <v>2014</v>
      </c>
      <c r="B21" s="135">
        <v>140.80000000000001</v>
      </c>
      <c r="C21" s="202">
        <v>1.4409221902017322</v>
      </c>
      <c r="D21" s="301"/>
      <c r="E21" s="135">
        <v>135.19999999999999</v>
      </c>
      <c r="F21" s="202">
        <v>1.6541353383458635</v>
      </c>
      <c r="G21" s="301"/>
      <c r="H21" s="135">
        <v>104.6</v>
      </c>
      <c r="I21" s="202">
        <v>0</v>
      </c>
      <c r="J21" s="301"/>
      <c r="K21" s="135">
        <v>132.9</v>
      </c>
      <c r="L21" s="202">
        <v>1.6055045871559592</v>
      </c>
    </row>
    <row r="22" spans="1:14" ht="13.8" x14ac:dyDescent="0.25">
      <c r="A22" s="871">
        <v>2015</v>
      </c>
      <c r="B22" s="135">
        <v>146.4</v>
      </c>
      <c r="C22" s="202">
        <v>3.9772727272727293</v>
      </c>
      <c r="D22" s="301"/>
      <c r="E22" s="135">
        <v>131.80000000000001</v>
      </c>
      <c r="F22" s="202">
        <v>-2.5147928994082691</v>
      </c>
      <c r="G22" s="301"/>
      <c r="H22" s="135">
        <v>103.3</v>
      </c>
      <c r="I22" s="202">
        <v>-1.24282982791587</v>
      </c>
      <c r="J22" s="301"/>
      <c r="K22" s="135">
        <v>125.3</v>
      </c>
      <c r="L22" s="202">
        <v>-5.7185854025583183</v>
      </c>
    </row>
    <row r="23" spans="1:14" ht="13.8" x14ac:dyDescent="0.25">
      <c r="A23" s="961">
        <v>2016</v>
      </c>
      <c r="B23" s="135">
        <v>150</v>
      </c>
      <c r="C23" s="202">
        <v>2.4590163934426146</v>
      </c>
      <c r="D23" s="301"/>
      <c r="E23" s="135">
        <v>131.4</v>
      </c>
      <c r="F23" s="202">
        <v>-0.30349013657056112</v>
      </c>
      <c r="G23" s="301"/>
      <c r="H23" s="135">
        <v>101.5</v>
      </c>
      <c r="I23" s="202">
        <v>-1.742497579864466</v>
      </c>
      <c r="J23" s="301"/>
      <c r="K23" s="135">
        <v>126.3</v>
      </c>
      <c r="L23" s="202">
        <v>0.79808459696728562</v>
      </c>
    </row>
    <row r="24" spans="1:14" ht="13.8" x14ac:dyDescent="0.25">
      <c r="A24" s="1071">
        <v>2017</v>
      </c>
      <c r="B24" s="135">
        <v>146.80000000000001</v>
      </c>
      <c r="C24" s="202">
        <v>-2.1333333333333204</v>
      </c>
      <c r="D24" s="301"/>
      <c r="E24" s="135">
        <v>133.80000000000001</v>
      </c>
      <c r="F24" s="202">
        <v>1.8264840182648401</v>
      </c>
      <c r="G24" s="301"/>
      <c r="H24" s="135">
        <v>101.7</v>
      </c>
      <c r="I24" s="202">
        <v>0.19704433497538254</v>
      </c>
      <c r="J24" s="301"/>
      <c r="K24" s="135">
        <v>132.19999999999999</v>
      </c>
      <c r="L24" s="202">
        <v>4.6714172604908955</v>
      </c>
    </row>
    <row r="25" spans="1:14" ht="13.8" x14ac:dyDescent="0.25">
      <c r="A25" s="1179">
        <v>2018</v>
      </c>
      <c r="B25" s="135">
        <v>147.6</v>
      </c>
      <c r="C25" s="202">
        <v>0.54495912806538094</v>
      </c>
      <c r="D25" s="301"/>
      <c r="E25" s="135">
        <v>138.19999999999999</v>
      </c>
      <c r="F25" s="202">
        <v>3.2884902840059516</v>
      </c>
      <c r="G25" s="301"/>
      <c r="H25" s="135">
        <v>102.6</v>
      </c>
      <c r="I25" s="202">
        <v>0.88495575221239076</v>
      </c>
      <c r="J25" s="301"/>
      <c r="K25" s="135">
        <v>138.6</v>
      </c>
      <c r="L25" s="202">
        <v>4.8411497730711073</v>
      </c>
    </row>
    <row r="26" spans="1:14" ht="13.8" x14ac:dyDescent="0.25">
      <c r="A26" s="1272">
        <v>2019</v>
      </c>
      <c r="B26" s="135">
        <v>152.9</v>
      </c>
      <c r="C26" s="202">
        <f>(B26/B25-1)*100</f>
        <v>3.5907859078590842</v>
      </c>
      <c r="D26" s="301"/>
      <c r="E26" s="135">
        <v>139</v>
      </c>
      <c r="F26" s="202">
        <f>(E26/E25-1)*100</f>
        <v>0.57887120115776014</v>
      </c>
      <c r="G26" s="301"/>
      <c r="H26" s="135">
        <v>102.5</v>
      </c>
      <c r="I26" s="202">
        <f>(H26/H25-1)*100</f>
        <v>-9.7465886939562818E-2</v>
      </c>
      <c r="J26" s="301"/>
      <c r="K26" s="135">
        <v>139.30000000000001</v>
      </c>
      <c r="L26" s="202">
        <f>(K26/K25-1)*100</f>
        <v>0.5050505050505194</v>
      </c>
      <c r="M26" s="175"/>
      <c r="N26" s="202"/>
    </row>
    <row r="29" spans="1:14" ht="13.8" x14ac:dyDescent="0.25">
      <c r="A29" s="34" t="s">
        <v>439</v>
      </c>
      <c r="B29" s="1462" t="s">
        <v>1113</v>
      </c>
      <c r="C29" s="1462"/>
      <c r="D29" s="34"/>
      <c r="E29" s="1462" t="s">
        <v>1115</v>
      </c>
      <c r="F29" s="1462"/>
      <c r="G29" s="34"/>
      <c r="H29" s="1462" t="s">
        <v>2486</v>
      </c>
      <c r="I29" s="1462"/>
      <c r="J29" s="34"/>
      <c r="K29" s="1462"/>
      <c r="L29" s="1462"/>
    </row>
    <row r="30" spans="1:14" ht="16.5" customHeight="1" x14ac:dyDescent="0.25">
      <c r="B30" s="1462" t="s">
        <v>1114</v>
      </c>
      <c r="C30" s="1462"/>
      <c r="D30" s="34"/>
      <c r="E30" s="1462" t="s">
        <v>1116</v>
      </c>
      <c r="F30" s="1462"/>
      <c r="G30" s="34"/>
      <c r="H30" s="1462" t="s">
        <v>2487</v>
      </c>
      <c r="I30" s="1462"/>
      <c r="J30" s="34"/>
      <c r="K30" s="1462" t="s">
        <v>747</v>
      </c>
      <c r="L30" s="1462"/>
    </row>
    <row r="31" spans="1:14" ht="13.8" x14ac:dyDescent="0.25">
      <c r="A31" s="34" t="s">
        <v>622</v>
      </c>
      <c r="B31" s="34" t="s">
        <v>20</v>
      </c>
      <c r="C31" s="34" t="s">
        <v>869</v>
      </c>
      <c r="D31" s="34"/>
      <c r="E31" s="34" t="s">
        <v>20</v>
      </c>
      <c r="F31" s="34" t="s">
        <v>869</v>
      </c>
      <c r="G31" s="34"/>
      <c r="H31" s="34" t="s">
        <v>20</v>
      </c>
      <c r="I31" s="34" t="s">
        <v>869</v>
      </c>
      <c r="J31" s="34"/>
      <c r="K31" s="34" t="s">
        <v>20</v>
      </c>
      <c r="L31" s="34" t="s">
        <v>869</v>
      </c>
    </row>
    <row r="32" spans="1:14" ht="3.75" customHeight="1" thickBot="1" x14ac:dyDescent="0.3">
      <c r="A32" s="18"/>
      <c r="B32" s="19"/>
      <c r="C32" s="19"/>
      <c r="D32" s="70"/>
      <c r="E32" s="19"/>
      <c r="F32" s="19"/>
      <c r="G32" s="70"/>
      <c r="H32" s="19"/>
      <c r="I32" s="19"/>
      <c r="J32" s="70"/>
      <c r="K32" s="19"/>
      <c r="L32" s="19"/>
    </row>
    <row r="33" spans="1:12" ht="3.75" customHeight="1" x14ac:dyDescent="0.25">
      <c r="A33" s="2"/>
    </row>
    <row r="34" spans="1:12" ht="13.8" x14ac:dyDescent="0.25">
      <c r="A34" s="627">
        <v>2005</v>
      </c>
      <c r="B34" s="135">
        <v>102.8</v>
      </c>
      <c r="C34" s="202">
        <v>1.1811023622047223</v>
      </c>
      <c r="D34" s="160"/>
      <c r="E34" s="135">
        <v>101.2</v>
      </c>
      <c r="F34" s="202">
        <v>-0.5893909626718985</v>
      </c>
      <c r="G34" s="160"/>
      <c r="H34" s="135">
        <v>128.19999999999999</v>
      </c>
      <c r="I34" s="202">
        <v>3.137570394207545</v>
      </c>
      <c r="J34" s="160"/>
      <c r="K34" s="135">
        <v>139.80000000000001</v>
      </c>
      <c r="L34" s="202">
        <v>15.728476821192071</v>
      </c>
    </row>
    <row r="35" spans="1:12" ht="13.8" x14ac:dyDescent="0.25">
      <c r="A35" s="627">
        <v>2006</v>
      </c>
      <c r="B35" s="135">
        <v>103.7</v>
      </c>
      <c r="C35" s="202">
        <v>0.87548638132295409</v>
      </c>
      <c r="D35" s="160"/>
      <c r="E35" s="135">
        <v>102.6</v>
      </c>
      <c r="F35" s="202">
        <v>1.383399209486158</v>
      </c>
      <c r="G35" s="160"/>
      <c r="H35" s="135">
        <v>132.4</v>
      </c>
      <c r="I35" s="202">
        <v>3.2761310452418257</v>
      </c>
      <c r="J35" s="160"/>
      <c r="K35" s="135">
        <v>146.6</v>
      </c>
      <c r="L35" s="202">
        <v>4.8640915593705092</v>
      </c>
    </row>
    <row r="36" spans="1:12" ht="13.8" x14ac:dyDescent="0.25">
      <c r="A36" s="627">
        <v>2007</v>
      </c>
      <c r="B36" s="135">
        <v>104.6</v>
      </c>
      <c r="C36" s="202">
        <v>0.86788813886209404</v>
      </c>
      <c r="D36" s="160"/>
      <c r="E36" s="135">
        <v>103.6</v>
      </c>
      <c r="F36" s="202">
        <v>0.974658869395717</v>
      </c>
      <c r="G36" s="160"/>
      <c r="H36" s="135">
        <v>135.5</v>
      </c>
      <c r="I36" s="202">
        <v>2.3413897280966767</v>
      </c>
      <c r="J36" s="160"/>
      <c r="K36" s="135">
        <v>150.6</v>
      </c>
      <c r="L36" s="202">
        <v>2.7285129604365688</v>
      </c>
    </row>
    <row r="37" spans="1:12" ht="13.8" x14ac:dyDescent="0.25">
      <c r="A37" s="627">
        <v>2008</v>
      </c>
      <c r="B37" s="135">
        <v>106.4</v>
      </c>
      <c r="C37" s="202">
        <v>1.7208413001912115</v>
      </c>
      <c r="D37" s="160"/>
      <c r="E37" s="135">
        <v>103.5</v>
      </c>
      <c r="F37" s="202">
        <v>-9.6525096525090781E-2</v>
      </c>
      <c r="G37" s="160"/>
      <c r="H37" s="135">
        <v>139.1</v>
      </c>
      <c r="I37" s="202">
        <v>2.6568265682656689</v>
      </c>
      <c r="J37" s="160"/>
      <c r="K37" s="135">
        <v>176</v>
      </c>
      <c r="L37" s="202">
        <v>16.865869853917669</v>
      </c>
    </row>
    <row r="38" spans="1:12" ht="13.8" x14ac:dyDescent="0.25">
      <c r="A38" s="627">
        <v>2009</v>
      </c>
      <c r="B38" s="135">
        <v>113.2</v>
      </c>
      <c r="C38" s="202">
        <v>6.3909774436090139</v>
      </c>
      <c r="D38" s="160"/>
      <c r="E38" s="135">
        <v>104.4</v>
      </c>
      <c r="F38" s="202">
        <v>0.86956521739129933</v>
      </c>
      <c r="G38" s="160"/>
      <c r="H38" s="135">
        <v>147.1</v>
      </c>
      <c r="I38" s="202">
        <v>5.7512580877066899</v>
      </c>
      <c r="J38" s="160"/>
      <c r="K38" s="135">
        <v>147.69999999999999</v>
      </c>
      <c r="L38" s="202">
        <v>-16.079545454545464</v>
      </c>
    </row>
    <row r="39" spans="1:12" ht="13.8" x14ac:dyDescent="0.25">
      <c r="A39" s="627">
        <v>2010</v>
      </c>
      <c r="B39" s="135">
        <v>113.3</v>
      </c>
      <c r="C39" s="202">
        <v>8.8339222614841617E-2</v>
      </c>
      <c r="D39" s="160"/>
      <c r="E39" s="135">
        <v>106.4</v>
      </c>
      <c r="F39" s="202">
        <v>1.9157088122605304</v>
      </c>
      <c r="G39" s="160"/>
      <c r="H39" s="135">
        <v>150.80000000000001</v>
      </c>
      <c r="I39" s="202">
        <v>2.5152957171991952</v>
      </c>
      <c r="J39" s="160"/>
      <c r="K39" s="135">
        <v>159.69999999999999</v>
      </c>
      <c r="L39" s="202">
        <v>8.1245768449559996</v>
      </c>
    </row>
    <row r="40" spans="1:12" ht="13.8" x14ac:dyDescent="0.25">
      <c r="A40" s="627">
        <v>2011</v>
      </c>
      <c r="B40" s="135">
        <v>114.7</v>
      </c>
      <c r="C40" s="202">
        <v>1.2356575463371655</v>
      </c>
      <c r="D40" s="127"/>
      <c r="E40" s="135">
        <v>107</v>
      </c>
      <c r="F40" s="202">
        <v>0.5639097744360777</v>
      </c>
      <c r="G40" s="127"/>
      <c r="H40" s="135">
        <v>157.9</v>
      </c>
      <c r="I40" s="202">
        <v>4.7082228116710922</v>
      </c>
      <c r="J40" s="127"/>
      <c r="K40" s="135">
        <v>179.4</v>
      </c>
      <c r="L40" s="202">
        <v>12.335629304946782</v>
      </c>
    </row>
    <row r="41" spans="1:12" ht="13.8" x14ac:dyDescent="0.25">
      <c r="A41" s="652">
        <v>2012</v>
      </c>
      <c r="B41" s="135">
        <v>117.2</v>
      </c>
      <c r="C41" s="202">
        <v>2.1795989537924942</v>
      </c>
      <c r="D41" s="127"/>
      <c r="E41" s="135">
        <v>106.9</v>
      </c>
      <c r="F41" s="202">
        <v>-9.3457943925223663E-2</v>
      </c>
      <c r="G41" s="127"/>
      <c r="H41" s="135">
        <v>163.1</v>
      </c>
      <c r="I41" s="202">
        <v>3.2932235592146863</v>
      </c>
      <c r="J41" s="127"/>
      <c r="K41" s="135">
        <v>185.2</v>
      </c>
      <c r="L41" s="202">
        <v>3.2329988851727887</v>
      </c>
    </row>
    <row r="42" spans="1:12" ht="13.8" x14ac:dyDescent="0.25">
      <c r="A42" s="694">
        <v>2013</v>
      </c>
      <c r="B42" s="135">
        <v>116.3</v>
      </c>
      <c r="C42" s="202">
        <v>-0.76791808873720724</v>
      </c>
      <c r="D42" s="127"/>
      <c r="E42" s="135">
        <v>107.5</v>
      </c>
      <c r="F42" s="202">
        <v>0.56127221702524377</v>
      </c>
      <c r="G42" s="127"/>
      <c r="H42" s="135">
        <v>168.3</v>
      </c>
      <c r="I42" s="202">
        <v>3.1882280809319541</v>
      </c>
      <c r="J42" s="127"/>
      <c r="K42" s="135">
        <v>193.4</v>
      </c>
      <c r="L42" s="202">
        <v>4.4276457883369424</v>
      </c>
    </row>
    <row r="43" spans="1:12" ht="13.8" x14ac:dyDescent="0.25">
      <c r="A43" s="771">
        <v>2014</v>
      </c>
      <c r="B43" s="135">
        <v>116.5</v>
      </c>
      <c r="C43" s="202">
        <v>0.17196904557179593</v>
      </c>
      <c r="D43" s="127"/>
      <c r="E43" s="135">
        <v>110.8</v>
      </c>
      <c r="F43" s="202">
        <v>3.0697674418604715</v>
      </c>
      <c r="G43" s="127"/>
      <c r="H43" s="135">
        <v>174.5</v>
      </c>
      <c r="I43" s="202">
        <v>3.6838978015448554</v>
      </c>
      <c r="J43" s="127"/>
      <c r="K43" s="135">
        <v>197.9</v>
      </c>
      <c r="L43" s="202">
        <v>2.3267838676318542</v>
      </c>
    </row>
    <row r="44" spans="1:12" ht="13.8" x14ac:dyDescent="0.25">
      <c r="A44" s="871">
        <v>2015</v>
      </c>
      <c r="B44" s="135">
        <v>118.1</v>
      </c>
      <c r="C44" s="202">
        <v>1.3733905579399019</v>
      </c>
      <c r="D44" s="127"/>
      <c r="E44" s="135">
        <v>111.3</v>
      </c>
      <c r="F44" s="202">
        <v>0.4512635379061436</v>
      </c>
      <c r="G44" s="127"/>
      <c r="H44" s="135">
        <v>182.4</v>
      </c>
      <c r="I44" s="202">
        <v>4.5272206303724971</v>
      </c>
      <c r="J44" s="127"/>
      <c r="K44" s="135">
        <v>167.3</v>
      </c>
      <c r="L44" s="202">
        <v>-15.462354724608385</v>
      </c>
    </row>
    <row r="45" spans="1:12" ht="13.8" x14ac:dyDescent="0.25">
      <c r="A45" s="961">
        <v>2016</v>
      </c>
      <c r="B45" s="135">
        <v>120.8</v>
      </c>
      <c r="C45" s="202">
        <v>2.2861981371718798</v>
      </c>
      <c r="D45" s="127"/>
      <c r="E45" s="135">
        <v>112.6</v>
      </c>
      <c r="F45" s="202">
        <v>1.1680143755615324</v>
      </c>
      <c r="G45" s="127"/>
      <c r="H45" s="135">
        <v>188.1</v>
      </c>
      <c r="I45" s="202">
        <v>3.125</v>
      </c>
      <c r="J45" s="127"/>
      <c r="K45" s="135">
        <v>157.80000000000001</v>
      </c>
      <c r="L45" s="202">
        <v>-5.6784219964136291</v>
      </c>
    </row>
    <row r="46" spans="1:12" ht="13.8" x14ac:dyDescent="0.25">
      <c r="A46" s="1071">
        <v>2017</v>
      </c>
      <c r="B46" s="135">
        <v>123.7</v>
      </c>
      <c r="C46" s="202">
        <v>2.4006622516556275</v>
      </c>
      <c r="D46" s="127"/>
      <c r="E46" s="135">
        <v>117.5</v>
      </c>
      <c r="F46" s="202">
        <v>4.3516873889875685</v>
      </c>
      <c r="G46" s="127"/>
      <c r="H46" s="135">
        <v>193.4</v>
      </c>
      <c r="I46" s="202">
        <v>2.8176501860712522</v>
      </c>
      <c r="J46" s="127"/>
      <c r="K46" s="135">
        <v>169.3</v>
      </c>
      <c r="L46" s="202">
        <v>7.2877059569074865</v>
      </c>
    </row>
    <row r="47" spans="1:12" ht="13.8" x14ac:dyDescent="0.25">
      <c r="A47" s="1179">
        <v>2018</v>
      </c>
      <c r="B47" s="135">
        <v>125.5</v>
      </c>
      <c r="C47" s="202">
        <v>1.4551333872271588</v>
      </c>
      <c r="D47" s="127"/>
      <c r="E47" s="135">
        <v>119.7</v>
      </c>
      <c r="F47" s="202">
        <v>1.8723404255319265</v>
      </c>
      <c r="G47" s="127"/>
      <c r="H47" s="135">
        <v>199.3</v>
      </c>
      <c r="I47" s="202">
        <v>3.0506721820062088</v>
      </c>
      <c r="J47" s="127"/>
      <c r="K47" s="135">
        <v>186.3</v>
      </c>
      <c r="L47" s="202">
        <v>10.04134672179562</v>
      </c>
    </row>
    <row r="48" spans="1:12" ht="13.8" x14ac:dyDescent="0.25">
      <c r="A48" s="1272">
        <v>2019</v>
      </c>
      <c r="B48" s="135">
        <v>127</v>
      </c>
      <c r="C48" s="202">
        <f>(B48/B47-1)*100</f>
        <v>1.195219123505975</v>
      </c>
      <c r="D48" s="127"/>
      <c r="E48" s="135">
        <v>122.3</v>
      </c>
      <c r="F48" s="202">
        <f>(E48/E47-1)*100</f>
        <v>2.172096908939003</v>
      </c>
      <c r="G48" s="127"/>
      <c r="H48" s="135">
        <v>202.2</v>
      </c>
      <c r="I48" s="202">
        <f>(H48/H47-1)*100</f>
        <v>1.4550928248870942</v>
      </c>
      <c r="J48" s="127"/>
      <c r="K48" s="135">
        <v>179.2</v>
      </c>
      <c r="L48" s="202">
        <f>(K48/K47-1)*100</f>
        <v>-3.811057434245857</v>
      </c>
    </row>
    <row r="51" spans="1:12" ht="13.8" x14ac:dyDescent="0.25">
      <c r="A51" s="27" t="s">
        <v>1205</v>
      </c>
    </row>
    <row r="52" spans="1:12" ht="12.75" customHeight="1" x14ac:dyDescent="0.25">
      <c r="A52" s="27"/>
    </row>
    <row r="53" spans="1:12" ht="26.25" customHeight="1" x14ac:dyDescent="0.25">
      <c r="A53" s="1448" t="s">
        <v>1706</v>
      </c>
      <c r="B53" s="1448"/>
      <c r="C53" s="1448"/>
      <c r="D53" s="1448"/>
      <c r="E53" s="1448"/>
      <c r="F53" s="1448"/>
      <c r="G53" s="1448"/>
      <c r="H53" s="1448"/>
      <c r="I53" s="1448"/>
      <c r="J53" s="1448"/>
      <c r="K53" s="1448"/>
      <c r="L53" s="1448"/>
    </row>
    <row r="54" spans="1:12" ht="12.75" customHeight="1" x14ac:dyDescent="0.25">
      <c r="A54" s="27"/>
    </row>
    <row r="55" spans="1:12" ht="27.75" customHeight="1" x14ac:dyDescent="0.25">
      <c r="A55" s="1457" t="s">
        <v>2240</v>
      </c>
      <c r="B55" s="1457"/>
      <c r="C55" s="1457"/>
      <c r="D55" s="1457"/>
      <c r="E55" s="1457"/>
      <c r="F55" s="1457"/>
      <c r="G55" s="1457"/>
      <c r="H55" s="1457"/>
      <c r="I55" s="1457"/>
      <c r="J55" s="1457"/>
      <c r="K55" s="1457"/>
      <c r="L55" s="1457"/>
    </row>
  </sheetData>
  <customSheetViews>
    <customSheetView guid="{F67F5823-51D5-4D47-B100-5B47C1E6BCB9}" showPageBreaks="1" fitToPage="1" printArea="1" topLeftCell="A7">
      <selection activeCell="C26" sqref="C26"/>
      <pageMargins left="0.75" right="0.75" top="1" bottom="1" header="0.5" footer="0.5"/>
      <printOptions horizontalCentered="1"/>
      <pageSetup scale="87" firstPageNumber="67" orientation="portrait" horizontalDpi="4294967293" verticalDpi="300" r:id="rId1"/>
      <headerFooter alignWithMargins="0">
        <oddFooter>&amp;C&amp;P</oddFooter>
      </headerFooter>
    </customSheetView>
    <customSheetView guid="{9014CDA8-C3FC-41E6-A045-DAEFC55B82B1}" showPageBreaks="1" fitToPage="1" printArea="1">
      <selection sqref="A1:L1"/>
      <pageMargins left="0.75" right="0.75" top="1" bottom="1" header="0.5" footer="0.5"/>
      <printOptions horizontalCentered="1"/>
      <pageSetup scale="87" firstPageNumber="67" orientation="portrait" horizontalDpi="4294967293" verticalDpi="300" r:id="rId2"/>
      <headerFooter alignWithMargins="0">
        <oddFooter>&amp;C&amp;P</oddFooter>
      </headerFooter>
    </customSheetView>
  </customSheetViews>
  <mergeCells count="18">
    <mergeCell ref="A1:L1"/>
    <mergeCell ref="A3:L3"/>
    <mergeCell ref="A4:L4"/>
    <mergeCell ref="K29:L29"/>
    <mergeCell ref="B8:C8"/>
    <mergeCell ref="E8:F8"/>
    <mergeCell ref="H8:I8"/>
    <mergeCell ref="K8:L8"/>
    <mergeCell ref="B29:C29"/>
    <mergeCell ref="H29:I29"/>
    <mergeCell ref="H30:I30"/>
    <mergeCell ref="E29:F29"/>
    <mergeCell ref="A55:L55"/>
    <mergeCell ref="A5:L5"/>
    <mergeCell ref="K30:L30"/>
    <mergeCell ref="B30:C30"/>
    <mergeCell ref="E30:F30"/>
    <mergeCell ref="A53:L53"/>
  </mergeCells>
  <phoneticPr fontId="0" type="noConversion"/>
  <hyperlinks>
    <hyperlink ref="A55:G55" r:id="rId3" display="Source: Statistics Canada. Table 18-10-0005-01 Consumer Price Index, annual average, not seasonally adjusted"/>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1"/>
    <pageSetUpPr fitToPage="1"/>
  </sheetPr>
  <dimension ref="A1:L55"/>
  <sheetViews>
    <sheetView zoomScaleNormal="100" workbookViewId="0">
      <selection sqref="A1:L1"/>
    </sheetView>
  </sheetViews>
  <sheetFormatPr defaultRowHeight="13.2" x14ac:dyDescent="0.25"/>
  <cols>
    <col min="1" max="1" width="10.88671875"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109375" customWidth="1"/>
    <col min="10" max="10" width="0.6640625" customWidth="1"/>
    <col min="11" max="11" width="10.5546875" customWidth="1"/>
    <col min="12" max="12" width="12.109375" customWidth="1"/>
  </cols>
  <sheetData>
    <row r="1" spans="1:12" ht="17.399999999999999" x14ac:dyDescent="0.3">
      <c r="A1" s="1436" t="s">
        <v>488</v>
      </c>
      <c r="B1" s="1436"/>
      <c r="C1" s="1436"/>
      <c r="D1" s="1436"/>
      <c r="E1" s="1436"/>
      <c r="F1" s="1436"/>
      <c r="G1" s="1436"/>
      <c r="H1" s="1436"/>
      <c r="I1" s="1436"/>
      <c r="J1" s="1436"/>
      <c r="K1" s="1436"/>
      <c r="L1" s="1436"/>
    </row>
    <row r="2" spans="1:12" ht="17.399999999999999" x14ac:dyDescent="0.3">
      <c r="A2" s="49"/>
      <c r="B2" s="2"/>
      <c r="C2" s="2"/>
      <c r="D2" s="2"/>
      <c r="E2" s="2"/>
      <c r="F2" s="2"/>
      <c r="G2" s="2"/>
      <c r="H2" s="2"/>
      <c r="I2" s="2"/>
      <c r="J2" s="2"/>
      <c r="K2" s="2"/>
      <c r="L2" s="2"/>
    </row>
    <row r="3" spans="1:12" ht="17.399999999999999" x14ac:dyDescent="0.3">
      <c r="A3" s="1437" t="s">
        <v>2485</v>
      </c>
      <c r="B3" s="1437"/>
      <c r="C3" s="1437"/>
      <c r="D3" s="1437"/>
      <c r="E3" s="1437"/>
      <c r="F3" s="1437"/>
      <c r="G3" s="1437"/>
      <c r="H3" s="1437"/>
      <c r="I3" s="1437"/>
      <c r="J3" s="1437"/>
      <c r="K3" s="1437"/>
      <c r="L3" s="1437"/>
    </row>
    <row r="4" spans="1:12" ht="17.399999999999999" x14ac:dyDescent="0.3">
      <c r="A4" s="1437" t="s">
        <v>610</v>
      </c>
      <c r="B4" s="1437"/>
      <c r="C4" s="1437"/>
      <c r="D4" s="1437"/>
      <c r="E4" s="1437"/>
      <c r="F4" s="1437"/>
      <c r="G4" s="1437"/>
      <c r="H4" s="1437"/>
      <c r="I4" s="1437"/>
      <c r="J4" s="1437"/>
      <c r="K4" s="1437"/>
      <c r="L4" s="1437"/>
    </row>
    <row r="5" spans="1:12" ht="17.399999999999999" x14ac:dyDescent="0.3">
      <c r="A5" s="1437" t="s">
        <v>322</v>
      </c>
      <c r="B5" s="1437"/>
      <c r="C5" s="1437"/>
      <c r="D5" s="1437"/>
      <c r="E5" s="1437"/>
      <c r="F5" s="1437"/>
      <c r="G5" s="1437"/>
      <c r="H5" s="1437"/>
      <c r="I5" s="1437"/>
      <c r="J5" s="1437"/>
      <c r="K5" s="1437"/>
      <c r="L5" s="1437"/>
    </row>
    <row r="6" spans="1:12" ht="12.75" customHeight="1" x14ac:dyDescent="0.3">
      <c r="A6" s="16"/>
      <c r="B6" s="16"/>
      <c r="C6" s="16"/>
      <c r="D6" s="16"/>
      <c r="E6" s="16"/>
      <c r="F6" s="16"/>
      <c r="G6" s="16"/>
      <c r="H6" s="16"/>
      <c r="I6" s="16"/>
      <c r="J6" s="16"/>
      <c r="K6" s="16"/>
      <c r="L6" s="16"/>
    </row>
    <row r="7" spans="1:12" s="17" customFormat="1" ht="12.75" customHeight="1" x14ac:dyDescent="0.3">
      <c r="B7" s="38"/>
      <c r="C7" s="38"/>
      <c r="D7" s="38"/>
      <c r="E7" s="38"/>
      <c r="F7" s="38"/>
      <c r="G7" s="38"/>
      <c r="H7" s="38"/>
      <c r="I7" s="38"/>
      <c r="J7" s="38"/>
      <c r="K7" s="38"/>
      <c r="L7" s="38"/>
    </row>
    <row r="8" spans="1:12" s="17" customFormat="1" ht="16.8" x14ac:dyDescent="0.3">
      <c r="A8" s="34" t="s">
        <v>439</v>
      </c>
      <c r="B8" s="1462" t="s">
        <v>1110</v>
      </c>
      <c r="C8" s="1462"/>
      <c r="D8" s="34"/>
      <c r="E8" s="1462" t="s">
        <v>1111</v>
      </c>
      <c r="F8" s="1462"/>
      <c r="G8" s="34"/>
      <c r="H8" s="1462" t="s">
        <v>746</v>
      </c>
      <c r="I8" s="1462"/>
      <c r="J8" s="34"/>
      <c r="K8" s="1462" t="s">
        <v>1112</v>
      </c>
      <c r="L8" s="1462"/>
    </row>
    <row r="9" spans="1:12" s="34" customFormat="1" ht="17.25" customHeight="1" x14ac:dyDescent="0.25">
      <c r="A9" s="34" t="s">
        <v>622</v>
      </c>
      <c r="B9" s="34" t="s">
        <v>20</v>
      </c>
      <c r="C9" s="34" t="s">
        <v>869</v>
      </c>
      <c r="E9" s="34" t="s">
        <v>20</v>
      </c>
      <c r="F9" s="34" t="s">
        <v>869</v>
      </c>
      <c r="H9" s="34" t="s">
        <v>20</v>
      </c>
      <c r="I9" s="34" t="s">
        <v>869</v>
      </c>
      <c r="K9" s="34" t="s">
        <v>20</v>
      </c>
      <c r="L9" s="34" t="s">
        <v>869</v>
      </c>
    </row>
    <row r="10" spans="1:12" ht="4.5" customHeight="1" thickBot="1" x14ac:dyDescent="0.3">
      <c r="A10" s="18"/>
      <c r="B10" s="19"/>
      <c r="C10" s="19"/>
      <c r="D10" s="70"/>
      <c r="E10" s="19"/>
      <c r="F10" s="19"/>
      <c r="G10" s="70"/>
      <c r="H10" s="19"/>
      <c r="I10" s="19"/>
      <c r="J10" s="70"/>
      <c r="K10" s="19"/>
      <c r="L10" s="19"/>
    </row>
    <row r="11" spans="1:12" ht="4.5" customHeight="1" x14ac:dyDescent="0.25">
      <c r="A11" s="2"/>
      <c r="B11" s="15"/>
      <c r="C11" s="15"/>
      <c r="D11" s="15"/>
      <c r="E11" s="15"/>
      <c r="F11" s="15"/>
      <c r="G11" s="15"/>
      <c r="H11" s="15"/>
      <c r="I11" s="15"/>
      <c r="J11" s="15"/>
      <c r="K11" s="15"/>
      <c r="L11" s="15"/>
    </row>
    <row r="12" spans="1:12" s="21" customFormat="1" ht="13.8" x14ac:dyDescent="0.25">
      <c r="A12" s="21">
        <v>2005</v>
      </c>
      <c r="B12" s="135">
        <v>106.4</v>
      </c>
      <c r="C12" s="202">
        <v>2.5048169556840083</v>
      </c>
      <c r="D12" s="135"/>
      <c r="E12" s="135">
        <v>109.2</v>
      </c>
      <c r="F12" s="202">
        <v>3.2136105860113506</v>
      </c>
      <c r="G12" s="135"/>
      <c r="H12" s="135">
        <v>97.6</v>
      </c>
      <c r="I12" s="202">
        <v>-0.40816326530612734</v>
      </c>
      <c r="J12" s="135"/>
      <c r="K12" s="68">
        <v>112</v>
      </c>
      <c r="L12" s="202">
        <v>3.9925719591457742</v>
      </c>
    </row>
    <row r="13" spans="1:12" s="21" customFormat="1" ht="13.8" x14ac:dyDescent="0.25">
      <c r="A13" s="21">
        <v>2006</v>
      </c>
      <c r="B13" s="135">
        <v>108.9</v>
      </c>
      <c r="C13" s="202">
        <v>2.3496240601503793</v>
      </c>
      <c r="D13" s="135"/>
      <c r="E13" s="135">
        <v>113.1</v>
      </c>
      <c r="F13" s="202">
        <v>3.5714285714285587</v>
      </c>
      <c r="G13" s="135"/>
      <c r="H13" s="135">
        <v>95.8</v>
      </c>
      <c r="I13" s="202">
        <v>-1.8442622950819665</v>
      </c>
      <c r="J13" s="135"/>
      <c r="K13" s="68">
        <v>115.2</v>
      </c>
      <c r="L13" s="202">
        <v>2.8571428571428692</v>
      </c>
    </row>
    <row r="14" spans="1:12" s="21" customFormat="1" ht="13.8" x14ac:dyDescent="0.25">
      <c r="A14" s="21">
        <v>2007</v>
      </c>
      <c r="B14" s="135">
        <v>111.8</v>
      </c>
      <c r="C14" s="202">
        <v>2.6629935720844822</v>
      </c>
      <c r="D14" s="135"/>
      <c r="E14" s="135">
        <v>116.9</v>
      </c>
      <c r="F14" s="202">
        <v>3.3598585322723418</v>
      </c>
      <c r="G14" s="135"/>
      <c r="H14" s="135">
        <v>95.7</v>
      </c>
      <c r="I14" s="202">
        <v>-0.10438413361169019</v>
      </c>
      <c r="J14" s="135"/>
      <c r="K14" s="68">
        <v>117.1</v>
      </c>
      <c r="L14" s="202">
        <v>1.649305555555558</v>
      </c>
    </row>
    <row r="15" spans="1:12" s="21" customFormat="1" ht="13.8" x14ac:dyDescent="0.25">
      <c r="A15" s="21">
        <v>2008</v>
      </c>
      <c r="B15" s="135">
        <v>115.7</v>
      </c>
      <c r="C15" s="202">
        <v>3.488372093023262</v>
      </c>
      <c r="D15" s="135"/>
      <c r="E15" s="135">
        <v>122</v>
      </c>
      <c r="F15" s="202">
        <v>4.3627031650983694</v>
      </c>
      <c r="G15" s="135"/>
      <c r="H15" s="135">
        <v>93.8</v>
      </c>
      <c r="I15" s="202">
        <v>-1.9853709508881989</v>
      </c>
      <c r="J15" s="135"/>
      <c r="K15" s="68">
        <v>119.5</v>
      </c>
      <c r="L15" s="202">
        <v>2.0495303159692613</v>
      </c>
    </row>
    <row r="16" spans="1:12" s="21" customFormat="1" ht="13.8" x14ac:dyDescent="0.25">
      <c r="A16" s="21">
        <v>2009</v>
      </c>
      <c r="B16" s="135">
        <v>121.4</v>
      </c>
      <c r="C16" s="202">
        <v>4.9265341400172913</v>
      </c>
      <c r="D16" s="135"/>
      <c r="E16" s="135">
        <v>121.6</v>
      </c>
      <c r="F16" s="202">
        <v>-0.32786885245902342</v>
      </c>
      <c r="G16" s="135"/>
      <c r="H16" s="135">
        <v>93.4</v>
      </c>
      <c r="I16" s="202">
        <v>-0.42643923240937021</v>
      </c>
      <c r="J16" s="135"/>
      <c r="K16" s="68">
        <v>113.1</v>
      </c>
      <c r="L16" s="202">
        <v>-5.3556485355648604</v>
      </c>
    </row>
    <row r="17" spans="1:12" s="21" customFormat="1" ht="13.8" x14ac:dyDescent="0.25">
      <c r="A17" s="21">
        <v>2010</v>
      </c>
      <c r="B17" s="135">
        <v>123.1</v>
      </c>
      <c r="C17" s="202">
        <v>1.4003294892915852</v>
      </c>
      <c r="D17" s="135"/>
      <c r="E17" s="135">
        <v>123.3</v>
      </c>
      <c r="F17" s="202">
        <v>1.398026315789469</v>
      </c>
      <c r="G17" s="135"/>
      <c r="H17" s="135">
        <v>91.6</v>
      </c>
      <c r="I17" s="202">
        <v>-1.927194860813719</v>
      </c>
      <c r="J17" s="135"/>
      <c r="K17" s="68">
        <v>118</v>
      </c>
      <c r="L17" s="202">
        <v>4.3324491600353676</v>
      </c>
    </row>
    <row r="18" spans="1:12" s="21" customFormat="1" ht="13.8" x14ac:dyDescent="0.25">
      <c r="A18" s="21">
        <v>2011</v>
      </c>
      <c r="B18" s="135">
        <v>127.7</v>
      </c>
      <c r="C18" s="202">
        <v>3.7367993501218555</v>
      </c>
      <c r="D18" s="201"/>
      <c r="E18" s="135">
        <v>125.6</v>
      </c>
      <c r="F18" s="202">
        <v>1.8653690186536842</v>
      </c>
      <c r="G18" s="135"/>
      <c r="H18" s="135">
        <v>91.9</v>
      </c>
      <c r="I18" s="202">
        <v>0.32751091703058233</v>
      </c>
      <c r="J18" s="135"/>
      <c r="K18" s="68">
        <v>125.6</v>
      </c>
      <c r="L18" s="202">
        <v>6.4406779661016822</v>
      </c>
    </row>
    <row r="19" spans="1:12" s="21" customFormat="1" ht="13.8" x14ac:dyDescent="0.25">
      <c r="A19" s="652">
        <v>2012</v>
      </c>
      <c r="B19" s="135">
        <v>130.80000000000001</v>
      </c>
      <c r="C19" s="202">
        <v>2.4275646045418986</v>
      </c>
      <c r="D19" s="201"/>
      <c r="E19" s="135">
        <v>127.1</v>
      </c>
      <c r="F19" s="202">
        <v>1.1942675159235749</v>
      </c>
      <c r="G19" s="135"/>
      <c r="H19" s="135">
        <v>92</v>
      </c>
      <c r="I19" s="202">
        <v>0.10881392818280489</v>
      </c>
      <c r="J19" s="135"/>
      <c r="K19" s="68">
        <v>128.1</v>
      </c>
      <c r="L19" s="202">
        <v>1.9904458598726027</v>
      </c>
    </row>
    <row r="20" spans="1:12" s="128" customFormat="1" ht="13.8" x14ac:dyDescent="0.25">
      <c r="A20" s="694">
        <v>2013</v>
      </c>
      <c r="B20" s="135">
        <v>132.4</v>
      </c>
      <c r="C20" s="202">
        <v>1.2232415902140525</v>
      </c>
      <c r="D20" s="201"/>
      <c r="E20" s="135">
        <v>128.69999999999999</v>
      </c>
      <c r="F20" s="202">
        <v>1.2588512981903888</v>
      </c>
      <c r="G20" s="135"/>
      <c r="H20" s="135">
        <v>92.1</v>
      </c>
      <c r="I20" s="202">
        <v>0.10869565217390686</v>
      </c>
      <c r="J20" s="135"/>
      <c r="K20" s="68">
        <v>129</v>
      </c>
      <c r="L20" s="202">
        <v>0.70257611241217877</v>
      </c>
    </row>
    <row r="21" spans="1:12" ht="13.8" x14ac:dyDescent="0.25">
      <c r="A21" s="771">
        <v>2014</v>
      </c>
      <c r="B21" s="135">
        <v>135.5</v>
      </c>
      <c r="C21" s="202">
        <v>2.3413897280966767</v>
      </c>
      <c r="D21" s="201"/>
      <c r="E21" s="135">
        <v>132.19999999999999</v>
      </c>
      <c r="F21" s="202">
        <v>2.7195027195027199</v>
      </c>
      <c r="G21" s="135"/>
      <c r="H21" s="135">
        <v>93.2</v>
      </c>
      <c r="I21" s="202">
        <v>1.1943539630836053</v>
      </c>
      <c r="J21" s="135"/>
      <c r="K21" s="68">
        <v>130.4</v>
      </c>
      <c r="L21" s="202">
        <v>1.0852713178294726</v>
      </c>
    </row>
    <row r="22" spans="1:12" ht="13.8" x14ac:dyDescent="0.25">
      <c r="A22" s="871">
        <v>2015</v>
      </c>
      <c r="B22" s="135">
        <v>140.5</v>
      </c>
      <c r="C22" s="202">
        <v>3.6900369003689981</v>
      </c>
      <c r="D22" s="201"/>
      <c r="E22" s="135">
        <v>133.69999999999999</v>
      </c>
      <c r="F22" s="202">
        <v>1.1346444780635512</v>
      </c>
      <c r="G22" s="135"/>
      <c r="H22" s="135">
        <v>94.6</v>
      </c>
      <c r="I22" s="202">
        <v>1.5021459227467782</v>
      </c>
      <c r="J22" s="135"/>
      <c r="K22" s="68">
        <v>126.5</v>
      </c>
      <c r="L22" s="202">
        <v>-2.9907975460122693</v>
      </c>
    </row>
    <row r="23" spans="1:12" ht="13.8" x14ac:dyDescent="0.25">
      <c r="A23" s="961">
        <v>2016</v>
      </c>
      <c r="B23" s="135">
        <v>142.6</v>
      </c>
      <c r="C23" s="202">
        <v>1.4946619217081736</v>
      </c>
      <c r="D23" s="201"/>
      <c r="E23" s="135">
        <v>135.80000000000001</v>
      </c>
      <c r="F23" s="202">
        <v>1.5706806282722585</v>
      </c>
      <c r="G23" s="135"/>
      <c r="H23" s="135">
        <v>94.4</v>
      </c>
      <c r="I23" s="202">
        <v>-0.21141649048624922</v>
      </c>
      <c r="J23" s="135"/>
      <c r="K23" s="68">
        <v>127.9</v>
      </c>
      <c r="L23" s="202">
        <v>1.1067193675889264</v>
      </c>
    </row>
    <row r="24" spans="1:12" ht="13.8" x14ac:dyDescent="0.25">
      <c r="A24" s="1071">
        <v>2017</v>
      </c>
      <c r="B24" s="135">
        <v>142.69999999999999</v>
      </c>
      <c r="C24" s="202">
        <v>7.0126227208966441E-2</v>
      </c>
      <c r="D24" s="201"/>
      <c r="E24" s="135">
        <v>138.1</v>
      </c>
      <c r="F24" s="202">
        <v>1.6936671575846773</v>
      </c>
      <c r="G24" s="135"/>
      <c r="H24" s="135">
        <v>93.7</v>
      </c>
      <c r="I24" s="202">
        <v>-0.74152542372881713</v>
      </c>
      <c r="J24" s="135"/>
      <c r="K24" s="68">
        <v>132.9</v>
      </c>
      <c r="L24" s="202">
        <v>3.909304143862391</v>
      </c>
    </row>
    <row r="25" spans="1:12" ht="13.8" x14ac:dyDescent="0.25">
      <c r="A25" s="1179">
        <v>2018</v>
      </c>
      <c r="B25" s="135">
        <v>145.30000000000001</v>
      </c>
      <c r="C25" s="202">
        <v>1.822004204625105</v>
      </c>
      <c r="D25" s="201"/>
      <c r="E25" s="135">
        <v>140.9</v>
      </c>
      <c r="F25" s="202">
        <v>2.0275162925416534</v>
      </c>
      <c r="G25" s="135"/>
      <c r="H25" s="135">
        <v>94.5</v>
      </c>
      <c r="I25" s="202">
        <v>0.85378868729988344</v>
      </c>
      <c r="J25" s="135"/>
      <c r="K25" s="68">
        <v>139.1</v>
      </c>
      <c r="L25" s="202">
        <v>4.6651617757712538</v>
      </c>
    </row>
    <row r="26" spans="1:12" ht="13.8" x14ac:dyDescent="0.25">
      <c r="A26" s="1272">
        <v>2019</v>
      </c>
      <c r="B26" s="135">
        <v>150.19999999999999</v>
      </c>
      <c r="C26" s="202">
        <f>(B26/B25-1)*100</f>
        <v>3.3723331039229087</v>
      </c>
      <c r="D26" s="201"/>
      <c r="E26" s="135">
        <v>144.5</v>
      </c>
      <c r="F26" s="202">
        <f>(E26/E25-1)*100</f>
        <v>2.5550035486160416</v>
      </c>
      <c r="G26" s="135"/>
      <c r="H26" s="135">
        <v>96.1</v>
      </c>
      <c r="I26" s="202">
        <f>(H26/H25-1)*100</f>
        <v>1.6931216931216797</v>
      </c>
      <c r="J26" s="135"/>
      <c r="K26" s="68">
        <v>141.5</v>
      </c>
      <c r="L26" s="202">
        <f>(K26/K25-1)*100</f>
        <v>1.7253774263120025</v>
      </c>
    </row>
    <row r="29" spans="1:12" ht="13.8" x14ac:dyDescent="0.25">
      <c r="A29" s="34" t="s">
        <v>439</v>
      </c>
      <c r="B29" s="1462" t="s">
        <v>1113</v>
      </c>
      <c r="C29" s="1462"/>
      <c r="D29" s="34"/>
      <c r="E29" s="1462" t="s">
        <v>1115</v>
      </c>
      <c r="F29" s="1462"/>
      <c r="G29" s="34"/>
      <c r="H29" s="1462" t="s">
        <v>2486</v>
      </c>
      <c r="I29" s="1462"/>
      <c r="J29" s="34"/>
      <c r="K29" s="1462"/>
      <c r="L29" s="1462"/>
    </row>
    <row r="30" spans="1:12" ht="16.5" customHeight="1" x14ac:dyDescent="0.25">
      <c r="B30" s="1462" t="s">
        <v>1114</v>
      </c>
      <c r="C30" s="1462"/>
      <c r="D30" s="34"/>
      <c r="E30" s="1462" t="s">
        <v>1116</v>
      </c>
      <c r="F30" s="1462"/>
      <c r="G30" s="34"/>
      <c r="H30" s="1462" t="s">
        <v>2487</v>
      </c>
      <c r="I30" s="1462"/>
      <c r="J30" s="34"/>
      <c r="K30" s="1462" t="s">
        <v>747</v>
      </c>
      <c r="L30" s="1462"/>
    </row>
    <row r="31" spans="1:12" ht="13.8" x14ac:dyDescent="0.25">
      <c r="A31" s="34" t="s">
        <v>622</v>
      </c>
      <c r="B31" s="34" t="s">
        <v>20</v>
      </c>
      <c r="C31" s="34" t="s">
        <v>869</v>
      </c>
      <c r="D31" s="34"/>
      <c r="E31" s="34" t="s">
        <v>20</v>
      </c>
      <c r="F31" s="34" t="s">
        <v>869</v>
      </c>
      <c r="G31" s="34"/>
      <c r="H31" s="34" t="s">
        <v>20</v>
      </c>
      <c r="I31" s="34" t="s">
        <v>869</v>
      </c>
      <c r="J31" s="34"/>
      <c r="K31" s="34" t="s">
        <v>20</v>
      </c>
      <c r="L31" s="34" t="s">
        <v>869</v>
      </c>
    </row>
    <row r="32" spans="1:12" ht="3.75" customHeight="1" thickBot="1" x14ac:dyDescent="0.3">
      <c r="A32" s="18"/>
      <c r="B32" s="19"/>
      <c r="C32" s="19"/>
      <c r="D32" s="70"/>
      <c r="E32" s="19"/>
      <c r="F32" s="19"/>
      <c r="G32" s="70"/>
      <c r="H32" s="19"/>
      <c r="I32" s="19"/>
      <c r="J32" s="70"/>
      <c r="K32" s="19"/>
      <c r="L32" s="19"/>
    </row>
    <row r="33" spans="1:12" ht="3.75" customHeight="1" x14ac:dyDescent="0.25">
      <c r="A33" s="2"/>
    </row>
    <row r="34" spans="1:12" ht="13.8" x14ac:dyDescent="0.25">
      <c r="A34" s="1360">
        <v>2005</v>
      </c>
      <c r="B34" s="135">
        <v>104.6</v>
      </c>
      <c r="C34" s="202">
        <v>1.7509727626459082</v>
      </c>
      <c r="D34" s="82"/>
      <c r="E34" s="135">
        <v>100.8</v>
      </c>
      <c r="F34" s="202">
        <v>-0.29673590504450953</v>
      </c>
      <c r="G34" s="82"/>
      <c r="H34" s="135">
        <v>119.1</v>
      </c>
      <c r="I34" s="202">
        <v>2.6724137931034342</v>
      </c>
      <c r="J34" s="82"/>
      <c r="K34" s="135">
        <v>126.3</v>
      </c>
      <c r="L34" s="202">
        <v>9.6354166666666519</v>
      </c>
    </row>
    <row r="35" spans="1:12" ht="13.8" x14ac:dyDescent="0.25">
      <c r="A35" s="1360">
        <v>2006</v>
      </c>
      <c r="B35" s="135">
        <v>105.9</v>
      </c>
      <c r="C35" s="202">
        <v>1.2428298279158811</v>
      </c>
      <c r="D35" s="82"/>
      <c r="E35" s="135">
        <v>100.6</v>
      </c>
      <c r="F35" s="202">
        <v>-0.19841269841269771</v>
      </c>
      <c r="G35" s="82"/>
      <c r="H35" s="135">
        <v>121.7</v>
      </c>
      <c r="I35" s="202">
        <v>2.1830394626364491</v>
      </c>
      <c r="J35" s="82"/>
      <c r="K35" s="135">
        <v>132.80000000000001</v>
      </c>
      <c r="L35" s="202">
        <v>5.1464766429136999</v>
      </c>
    </row>
    <row r="36" spans="1:12" ht="13.8" x14ac:dyDescent="0.25">
      <c r="A36" s="1360">
        <v>2007</v>
      </c>
      <c r="B36" s="135">
        <v>107.3</v>
      </c>
      <c r="C36" s="202">
        <v>1.3220018885741203</v>
      </c>
      <c r="D36" s="82"/>
      <c r="E36" s="135">
        <v>101.8</v>
      </c>
      <c r="F36" s="202">
        <v>1.1928429423459175</v>
      </c>
      <c r="G36" s="82"/>
      <c r="H36" s="135">
        <v>125.5</v>
      </c>
      <c r="I36" s="202">
        <v>3.122432210353332</v>
      </c>
      <c r="J36" s="82"/>
      <c r="K36" s="135">
        <v>135.9</v>
      </c>
      <c r="L36" s="202">
        <v>2.3343373493975861</v>
      </c>
    </row>
    <row r="37" spans="1:12" ht="13.8" x14ac:dyDescent="0.25">
      <c r="A37" s="1360">
        <v>2008</v>
      </c>
      <c r="B37" s="135">
        <v>108.8</v>
      </c>
      <c r="C37" s="202">
        <v>1.3979496738117492</v>
      </c>
      <c r="D37" s="82"/>
      <c r="E37" s="135">
        <v>102.2</v>
      </c>
      <c r="F37" s="202">
        <v>0.39292730844793233</v>
      </c>
      <c r="G37" s="82"/>
      <c r="H37" s="135">
        <v>127.5</v>
      </c>
      <c r="I37" s="202">
        <v>1.5936254980079667</v>
      </c>
      <c r="J37" s="82"/>
      <c r="K37" s="135">
        <v>149.30000000000001</v>
      </c>
      <c r="L37" s="202">
        <v>9.8601913171449738</v>
      </c>
    </row>
    <row r="38" spans="1:12" ht="13.8" x14ac:dyDescent="0.25">
      <c r="A38" s="1360">
        <v>2009</v>
      </c>
      <c r="B38" s="135">
        <v>112.1</v>
      </c>
      <c r="C38" s="202">
        <v>3.0330882352941124</v>
      </c>
      <c r="D38" s="82"/>
      <c r="E38" s="135">
        <v>103.1</v>
      </c>
      <c r="F38" s="202">
        <v>0.88062622309197369</v>
      </c>
      <c r="G38" s="82"/>
      <c r="H38" s="135">
        <v>130.69999999999999</v>
      </c>
      <c r="I38" s="202">
        <v>2.5098039215686097</v>
      </c>
      <c r="J38" s="82"/>
      <c r="K38" s="135">
        <v>129.19999999999999</v>
      </c>
      <c r="L38" s="202">
        <v>-13.462826523777638</v>
      </c>
    </row>
    <row r="39" spans="1:12" ht="13.8" x14ac:dyDescent="0.25">
      <c r="A39" s="1360">
        <v>2010</v>
      </c>
      <c r="B39" s="135">
        <v>115.1</v>
      </c>
      <c r="C39" s="202">
        <v>2.67618198037467</v>
      </c>
      <c r="D39" s="82"/>
      <c r="E39" s="135">
        <v>104</v>
      </c>
      <c r="F39" s="202">
        <v>0.87293889427739746</v>
      </c>
      <c r="G39" s="82"/>
      <c r="H39" s="135">
        <v>133.1</v>
      </c>
      <c r="I39" s="202">
        <v>1.8362662586075107</v>
      </c>
      <c r="J39" s="82"/>
      <c r="K39" s="135">
        <v>137.80000000000001</v>
      </c>
      <c r="L39" s="202">
        <v>6.6563467492260164</v>
      </c>
    </row>
    <row r="40" spans="1:12" ht="13.8" x14ac:dyDescent="0.25">
      <c r="A40" s="1360">
        <v>2011</v>
      </c>
      <c r="B40" s="135">
        <v>117.1</v>
      </c>
      <c r="C40" s="202">
        <v>1.7376194613379692</v>
      </c>
      <c r="D40" s="82"/>
      <c r="E40" s="135">
        <v>105.3</v>
      </c>
      <c r="F40" s="202">
        <v>1.2499999999999956</v>
      </c>
      <c r="G40" s="82"/>
      <c r="H40" s="135">
        <v>135.6</v>
      </c>
      <c r="I40" s="202">
        <v>1.8782870022539422</v>
      </c>
      <c r="J40" s="82"/>
      <c r="K40" s="135">
        <v>154.69999999999999</v>
      </c>
      <c r="L40" s="202">
        <v>12.264150943396213</v>
      </c>
    </row>
    <row r="41" spans="1:12" ht="13.8" x14ac:dyDescent="0.25">
      <c r="A41" s="1360">
        <v>2012</v>
      </c>
      <c r="B41" s="135">
        <v>118.7</v>
      </c>
      <c r="C41" s="202">
        <v>1.3663535439795149</v>
      </c>
      <c r="D41" s="82"/>
      <c r="E41" s="135">
        <v>105.9</v>
      </c>
      <c r="F41" s="202">
        <v>0.56980056980058258</v>
      </c>
      <c r="G41" s="82"/>
      <c r="H41" s="135">
        <v>137.6</v>
      </c>
      <c r="I41" s="202">
        <v>1.4749262536873253</v>
      </c>
      <c r="J41" s="82"/>
      <c r="K41" s="135">
        <v>157.30000000000001</v>
      </c>
      <c r="L41" s="202">
        <v>1.6806722689075793</v>
      </c>
    </row>
    <row r="42" spans="1:12" ht="13.8" x14ac:dyDescent="0.25">
      <c r="A42" s="1360">
        <v>2013</v>
      </c>
      <c r="B42" s="135">
        <v>118.3</v>
      </c>
      <c r="C42" s="202">
        <v>-0.33698399326032025</v>
      </c>
      <c r="D42" s="82"/>
      <c r="E42" s="135">
        <v>106.2</v>
      </c>
      <c r="F42" s="202">
        <v>0.28328611898016387</v>
      </c>
      <c r="G42" s="82"/>
      <c r="H42" s="135">
        <v>140.4</v>
      </c>
      <c r="I42" s="202">
        <v>2.0348837209302362</v>
      </c>
      <c r="J42" s="82"/>
      <c r="K42" s="135">
        <v>159.6</v>
      </c>
      <c r="L42" s="202">
        <v>1.4621741894468965</v>
      </c>
    </row>
    <row r="43" spans="1:12" ht="13.8" x14ac:dyDescent="0.25">
      <c r="A43" s="1360">
        <v>2014</v>
      </c>
      <c r="B43" s="135">
        <v>119</v>
      </c>
      <c r="C43" s="202">
        <v>0.59171597633136397</v>
      </c>
      <c r="D43" s="82"/>
      <c r="E43" s="135">
        <v>107.4</v>
      </c>
      <c r="F43" s="202">
        <v>1.1299435028248705</v>
      </c>
      <c r="G43" s="82"/>
      <c r="H43" s="135">
        <v>146.6</v>
      </c>
      <c r="I43" s="202">
        <v>4.4159544159544151</v>
      </c>
      <c r="J43" s="82"/>
      <c r="K43" s="135">
        <v>165.3</v>
      </c>
      <c r="L43" s="202">
        <v>3.5714285714285809</v>
      </c>
    </row>
    <row r="44" spans="1:12" ht="13.8" x14ac:dyDescent="0.25">
      <c r="A44" s="1360">
        <v>2015</v>
      </c>
      <c r="B44" s="135">
        <v>120.5</v>
      </c>
      <c r="C44" s="202">
        <v>1.2605042016806678</v>
      </c>
      <c r="D44" s="82"/>
      <c r="E44" s="135">
        <v>109.4</v>
      </c>
      <c r="F44" s="202">
        <v>1.862197392923659</v>
      </c>
      <c r="G44" s="82"/>
      <c r="H44" s="135">
        <v>152</v>
      </c>
      <c r="I44" s="202">
        <v>3.6834924965893689</v>
      </c>
      <c r="J44" s="82"/>
      <c r="K44" s="135">
        <v>149.5</v>
      </c>
      <c r="L44" s="202">
        <v>-9.5583787053841522</v>
      </c>
    </row>
    <row r="45" spans="1:12" ht="13.8" x14ac:dyDescent="0.25">
      <c r="A45" s="1360">
        <v>2016</v>
      </c>
      <c r="B45" s="135">
        <v>122.2</v>
      </c>
      <c r="C45" s="202">
        <v>1.4107883817427336</v>
      </c>
      <c r="D45" s="82"/>
      <c r="E45" s="135">
        <v>111.3</v>
      </c>
      <c r="F45" s="202">
        <v>1.7367458866544672</v>
      </c>
      <c r="G45" s="82"/>
      <c r="H45" s="135">
        <v>156.80000000000001</v>
      </c>
      <c r="I45" s="202">
        <v>3.1578947368421151</v>
      </c>
      <c r="J45" s="82"/>
      <c r="K45" s="135">
        <v>145</v>
      </c>
      <c r="L45" s="202">
        <v>-3.0100334448160515</v>
      </c>
    </row>
    <row r="46" spans="1:12" ht="13.8" x14ac:dyDescent="0.25">
      <c r="A46" s="1360">
        <v>2017</v>
      </c>
      <c r="B46" s="135">
        <v>124.3</v>
      </c>
      <c r="C46" s="202">
        <v>1.7184942716857554</v>
      </c>
      <c r="D46" s="82"/>
      <c r="E46" s="135">
        <v>114</v>
      </c>
      <c r="F46" s="202">
        <v>2.4258760107816801</v>
      </c>
      <c r="G46" s="82"/>
      <c r="H46" s="135">
        <v>161.1</v>
      </c>
      <c r="I46" s="202">
        <v>2.7423469387755084</v>
      </c>
      <c r="J46" s="82"/>
      <c r="K46" s="135">
        <v>152.69999999999999</v>
      </c>
      <c r="L46" s="202">
        <v>5.3103448275861886</v>
      </c>
    </row>
    <row r="47" spans="1:12" ht="13.8" x14ac:dyDescent="0.25">
      <c r="A47" s="1360">
        <v>2018</v>
      </c>
      <c r="B47" s="135">
        <v>125.9</v>
      </c>
      <c r="C47" s="202">
        <v>1.2872083668543866</v>
      </c>
      <c r="D47" s="82"/>
      <c r="E47" s="135">
        <v>115.3</v>
      </c>
      <c r="F47" s="202">
        <v>1.1403508771929749</v>
      </c>
      <c r="G47" s="82"/>
      <c r="H47" s="135">
        <v>167.9</v>
      </c>
      <c r="I47" s="202">
        <v>4.2209807572936242</v>
      </c>
      <c r="J47" s="82"/>
      <c r="K47" s="135">
        <v>162.9</v>
      </c>
      <c r="L47" s="202">
        <v>6.6797642436149385</v>
      </c>
    </row>
    <row r="48" spans="1:12" ht="13.8" x14ac:dyDescent="0.25">
      <c r="A48" s="1360">
        <v>2019</v>
      </c>
      <c r="B48" s="135">
        <v>127.4</v>
      </c>
      <c r="C48" s="202">
        <f>(B48/B47-1)*100</f>
        <v>1.1914217633042012</v>
      </c>
      <c r="D48" s="82"/>
      <c r="E48" s="135">
        <v>116.8</v>
      </c>
      <c r="F48" s="202">
        <f>(E48/E47-1)*100</f>
        <v>1.3009540329575131</v>
      </c>
      <c r="G48" s="82"/>
      <c r="H48" s="135">
        <v>171.1</v>
      </c>
      <c r="I48" s="202">
        <f>(H48/H47-1)*100</f>
        <v>1.9058963668850515</v>
      </c>
      <c r="J48" s="82"/>
      <c r="K48" s="135">
        <v>159.30000000000001</v>
      </c>
      <c r="L48" s="202">
        <f>(K48/K47-1)*100</f>
        <v>-2.2099447513812098</v>
      </c>
    </row>
    <row r="51" spans="1:12" ht="13.8" x14ac:dyDescent="0.25">
      <c r="A51" s="27" t="s">
        <v>1205</v>
      </c>
    </row>
    <row r="52" spans="1:12" ht="12.75" customHeight="1" x14ac:dyDescent="0.25">
      <c r="A52" s="27"/>
    </row>
    <row r="53" spans="1:12" ht="27.75" customHeight="1" x14ac:dyDescent="0.25">
      <c r="A53" s="1448" t="s">
        <v>1706</v>
      </c>
      <c r="B53" s="1448"/>
      <c r="C53" s="1448"/>
      <c r="D53" s="1448"/>
      <c r="E53" s="1448"/>
      <c r="F53" s="1448"/>
      <c r="G53" s="1448"/>
      <c r="H53" s="1448"/>
      <c r="I53" s="1448"/>
      <c r="J53" s="1448"/>
      <c r="K53" s="1448"/>
      <c r="L53" s="1448"/>
    </row>
    <row r="54" spans="1:12" ht="12.75" customHeight="1" x14ac:dyDescent="0.25">
      <c r="A54" s="27"/>
    </row>
    <row r="55" spans="1:12" ht="26.25" customHeight="1" x14ac:dyDescent="0.25">
      <c r="A55" s="1457" t="s">
        <v>2240</v>
      </c>
      <c r="B55" s="1457"/>
      <c r="C55" s="1457"/>
      <c r="D55" s="1457"/>
      <c r="E55" s="1457"/>
      <c r="F55" s="1457"/>
      <c r="G55" s="1457"/>
      <c r="H55" s="1457"/>
      <c r="I55" s="1457"/>
      <c r="J55" s="1457"/>
      <c r="K55" s="1457"/>
      <c r="L55" s="1457"/>
    </row>
  </sheetData>
  <customSheetViews>
    <customSheetView guid="{F67F5823-51D5-4D47-B100-5B47C1E6BCB9}" showPageBreaks="1" fitToPage="1" printArea="1">
      <selection sqref="A1:L1"/>
      <pageMargins left="0.75" right="0.75" top="1" bottom="1" header="0.5" footer="0.5"/>
      <printOptions horizontalCentered="1"/>
      <pageSetup scale="87" firstPageNumber="68" orientation="portrait" horizontalDpi="4294967293" verticalDpi="300" r:id="rId1"/>
      <headerFooter alignWithMargins="0">
        <oddFooter>&amp;C&amp;P</oddFooter>
      </headerFooter>
    </customSheetView>
    <customSheetView guid="{9014CDA8-C3FC-41E6-A045-DAEFC55B82B1}" showPageBreaks="1" fitToPage="1" printArea="1">
      <selection activeCell="A4" sqref="A4:L4"/>
      <pageMargins left="0.75" right="0.75" top="1" bottom="1" header="0.5" footer="0.5"/>
      <printOptions horizontalCentered="1"/>
      <pageSetup scale="87" firstPageNumber="68" orientation="portrait" horizontalDpi="4294967293" verticalDpi="300" r:id="rId2"/>
      <headerFooter alignWithMargins="0">
        <oddFooter>&amp;C&amp;P</oddFooter>
      </headerFooter>
    </customSheetView>
  </customSheetViews>
  <mergeCells count="18">
    <mergeCell ref="A5:L5"/>
    <mergeCell ref="A1:L1"/>
    <mergeCell ref="A3:L3"/>
    <mergeCell ref="K29:L29"/>
    <mergeCell ref="B8:C8"/>
    <mergeCell ref="E8:F8"/>
    <mergeCell ref="H8:I8"/>
    <mergeCell ref="K8:L8"/>
    <mergeCell ref="B29:C29"/>
    <mergeCell ref="E29:F29"/>
    <mergeCell ref="H29:I29"/>
    <mergeCell ref="A4:L4"/>
    <mergeCell ref="A55:L55"/>
    <mergeCell ref="B30:C30"/>
    <mergeCell ref="E30:F30"/>
    <mergeCell ref="H30:I30"/>
    <mergeCell ref="K30:L30"/>
    <mergeCell ref="A53:L53"/>
  </mergeCells>
  <phoneticPr fontId="0" type="noConversion"/>
  <hyperlinks>
    <hyperlink ref="A55:G55" r:id="rId3" display="Source: Statistics Canada. Table 18-10-0005-01 Consumer Price Index, annual average, not seasonally adjusted"/>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1"/>
    <pageSetUpPr fitToPage="1"/>
  </sheetPr>
  <dimension ref="A1:M54"/>
  <sheetViews>
    <sheetView zoomScaleNormal="100" workbookViewId="0">
      <selection sqref="A1:L1"/>
    </sheetView>
  </sheetViews>
  <sheetFormatPr defaultRowHeight="13.2" x14ac:dyDescent="0.25"/>
  <cols>
    <col min="1" max="1" width="10.109375"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 customWidth="1"/>
    <col min="10" max="10" width="0.6640625" customWidth="1"/>
    <col min="11" max="11" width="9.44140625" bestFit="1" customWidth="1"/>
    <col min="12" max="12" width="14.109375" customWidth="1"/>
    <col min="13" max="13" width="12.6640625" customWidth="1"/>
  </cols>
  <sheetData>
    <row r="1" spans="1:13" ht="17.399999999999999" x14ac:dyDescent="0.3">
      <c r="A1" s="1436" t="s">
        <v>733</v>
      </c>
      <c r="B1" s="1436"/>
      <c r="C1" s="1436"/>
      <c r="D1" s="1436"/>
      <c r="E1" s="1436"/>
      <c r="F1" s="1436"/>
      <c r="G1" s="1436"/>
      <c r="H1" s="1436"/>
      <c r="I1" s="1436"/>
      <c r="J1" s="1436"/>
      <c r="K1" s="1436"/>
      <c r="L1" s="1436"/>
      <c r="M1" s="16"/>
    </row>
    <row r="2" spans="1:13" ht="17.399999999999999" x14ac:dyDescent="0.3">
      <c r="A2" s="49"/>
      <c r="B2" s="2"/>
      <c r="C2" s="2"/>
      <c r="D2" s="2"/>
      <c r="E2" s="2"/>
      <c r="F2" s="2"/>
      <c r="G2" s="2"/>
      <c r="H2" s="2"/>
      <c r="I2" s="2"/>
    </row>
    <row r="3" spans="1:13" ht="17.399999999999999" x14ac:dyDescent="0.3">
      <c r="A3" s="1437" t="s">
        <v>2488</v>
      </c>
      <c r="B3" s="1437"/>
      <c r="C3" s="1437"/>
      <c r="D3" s="1437"/>
      <c r="E3" s="1437"/>
      <c r="F3" s="1437"/>
      <c r="G3" s="1437"/>
      <c r="H3" s="1437"/>
      <c r="I3" s="1437"/>
      <c r="J3" s="1437"/>
      <c r="K3" s="1437"/>
      <c r="L3" s="1437"/>
      <c r="M3" s="16"/>
    </row>
    <row r="4" spans="1:13" ht="17.399999999999999" x14ac:dyDescent="0.3">
      <c r="A4" s="1437" t="s">
        <v>244</v>
      </c>
      <c r="B4" s="1437"/>
      <c r="C4" s="1437"/>
      <c r="D4" s="1437"/>
      <c r="E4" s="1437"/>
      <c r="F4" s="1437"/>
      <c r="G4" s="1437"/>
      <c r="H4" s="1437"/>
      <c r="I4" s="1437"/>
      <c r="J4" s="1437"/>
      <c r="K4" s="1437"/>
      <c r="L4" s="1437"/>
      <c r="M4" s="16"/>
    </row>
    <row r="5" spans="1:13" ht="17.399999999999999" x14ac:dyDescent="0.3">
      <c r="A5" s="1437" t="s">
        <v>322</v>
      </c>
      <c r="B5" s="1437"/>
      <c r="C5" s="1437"/>
      <c r="D5" s="1437"/>
      <c r="E5" s="1437"/>
      <c r="F5" s="1437"/>
      <c r="G5" s="1437"/>
      <c r="H5" s="1437"/>
      <c r="I5" s="1437"/>
      <c r="J5" s="1437"/>
      <c r="K5" s="1437"/>
      <c r="L5" s="1437"/>
    </row>
    <row r="6" spans="1:13" ht="12.75" customHeight="1" x14ac:dyDescent="0.3">
      <c r="A6" s="16"/>
      <c r="B6" s="16"/>
      <c r="C6" s="16"/>
      <c r="D6" s="16"/>
      <c r="E6" s="16"/>
      <c r="F6" s="16"/>
      <c r="G6" s="16"/>
      <c r="H6" s="16"/>
      <c r="I6" s="16"/>
      <c r="J6" s="16"/>
      <c r="K6" s="16"/>
      <c r="L6" s="16"/>
    </row>
    <row r="7" spans="1:13" s="34" customFormat="1" ht="12.75" customHeight="1" x14ac:dyDescent="0.25">
      <c r="B7" s="67"/>
      <c r="C7" s="67"/>
      <c r="D7" s="67"/>
      <c r="E7" s="1462" t="s">
        <v>1482</v>
      </c>
      <c r="F7" s="1462"/>
      <c r="G7" s="67"/>
      <c r="H7" s="67"/>
      <c r="I7" s="67"/>
    </row>
    <row r="8" spans="1:13" s="17" customFormat="1" ht="15.6" x14ac:dyDescent="0.3">
      <c r="A8" s="772" t="s">
        <v>1707</v>
      </c>
      <c r="B8" s="1462" t="s">
        <v>1484</v>
      </c>
      <c r="C8" s="1462"/>
      <c r="D8" s="34"/>
      <c r="E8" s="1462" t="s">
        <v>1483</v>
      </c>
      <c r="F8" s="1462"/>
      <c r="G8" s="34"/>
      <c r="H8" s="1462" t="s">
        <v>749</v>
      </c>
      <c r="I8" s="1462"/>
      <c r="K8" s="1462" t="s">
        <v>750</v>
      </c>
      <c r="L8" s="1462"/>
      <c r="M8" s="34"/>
    </row>
    <row r="9" spans="1:13" s="34" customFormat="1" ht="17.25" customHeight="1" x14ac:dyDescent="0.25">
      <c r="A9" s="34" t="s">
        <v>622</v>
      </c>
      <c r="B9" s="34" t="s">
        <v>20</v>
      </c>
      <c r="C9" s="34" t="s">
        <v>869</v>
      </c>
      <c r="E9" s="34" t="s">
        <v>20</v>
      </c>
      <c r="F9" s="34" t="s">
        <v>869</v>
      </c>
      <c r="H9" s="34" t="s">
        <v>20</v>
      </c>
      <c r="I9" s="34" t="s">
        <v>869</v>
      </c>
      <c r="K9" s="34" t="s">
        <v>20</v>
      </c>
      <c r="L9" s="34" t="s">
        <v>869</v>
      </c>
    </row>
    <row r="10" spans="1:13" ht="4.5" customHeight="1" thickBot="1" x14ac:dyDescent="0.3">
      <c r="A10" s="18"/>
      <c r="B10" s="19"/>
      <c r="C10" s="19"/>
      <c r="D10" s="70"/>
      <c r="E10" s="19"/>
      <c r="F10" s="19"/>
      <c r="G10" s="70"/>
      <c r="H10" s="19"/>
      <c r="I10" s="19"/>
      <c r="K10" s="19"/>
      <c r="L10" s="19"/>
      <c r="M10" s="70"/>
    </row>
    <row r="11" spans="1:13" ht="4.5" customHeight="1" x14ac:dyDescent="0.25">
      <c r="A11" s="2"/>
      <c r="B11" s="15"/>
      <c r="C11" s="15"/>
      <c r="D11" s="15"/>
      <c r="E11" s="15"/>
      <c r="F11" s="15"/>
      <c r="G11" s="15"/>
      <c r="H11" s="15"/>
      <c r="I11" s="15"/>
      <c r="K11" s="15"/>
      <c r="L11" s="15"/>
      <c r="M11" s="15"/>
    </row>
    <row r="12" spans="1:13" ht="14.25" customHeight="1" x14ac:dyDescent="0.25">
      <c r="A12" s="21">
        <v>2005</v>
      </c>
      <c r="B12" s="773">
        <v>88.649999999999991</v>
      </c>
      <c r="C12" s="135">
        <v>7.3136285685463598</v>
      </c>
      <c r="D12" s="135"/>
      <c r="E12" s="773">
        <v>90.591666666666654</v>
      </c>
      <c r="F12" s="135">
        <v>-2.3971987789549343</v>
      </c>
      <c r="G12" s="135"/>
      <c r="H12" s="135">
        <v>97.508333333333326</v>
      </c>
      <c r="I12" s="202">
        <v>-7.0906781006828794</v>
      </c>
      <c r="J12" s="160"/>
      <c r="K12" s="135">
        <v>102.15833333333335</v>
      </c>
      <c r="L12" s="202">
        <v>1.9459459459459705</v>
      </c>
      <c r="M12" s="15"/>
    </row>
    <row r="13" spans="1:13" s="21" customFormat="1" ht="13.8" x14ac:dyDescent="0.25">
      <c r="A13" s="21">
        <v>2006</v>
      </c>
      <c r="B13" s="773">
        <v>90.683333333333337</v>
      </c>
      <c r="C13" s="135">
        <v>2.2936642225982462</v>
      </c>
      <c r="D13" s="135"/>
      <c r="E13" s="773">
        <v>91.216666666666683</v>
      </c>
      <c r="F13" s="135">
        <v>0.68990893202101056</v>
      </c>
      <c r="G13" s="135"/>
      <c r="H13" s="135">
        <v>96.566666666666663</v>
      </c>
      <c r="I13" s="202">
        <v>-0.96572942483548196</v>
      </c>
      <c r="J13" s="160"/>
      <c r="K13" s="135">
        <v>99.608333333333334</v>
      </c>
      <c r="L13" s="202">
        <v>-2.4961252957011237</v>
      </c>
      <c r="M13" s="202"/>
    </row>
    <row r="14" spans="1:13" s="21" customFormat="1" ht="13.8" x14ac:dyDescent="0.25">
      <c r="A14" s="21">
        <v>2007</v>
      </c>
      <c r="B14" s="773">
        <v>93.899999999999991</v>
      </c>
      <c r="C14" s="135">
        <v>3.5471420694725087</v>
      </c>
      <c r="D14" s="135"/>
      <c r="E14" s="773">
        <v>94.52500000000002</v>
      </c>
      <c r="F14" s="135">
        <v>3.6268956696510202</v>
      </c>
      <c r="G14" s="135"/>
      <c r="H14" s="135">
        <v>100.49166666666667</v>
      </c>
      <c r="I14" s="202">
        <v>4.0645495340007054</v>
      </c>
      <c r="J14" s="160"/>
      <c r="K14" s="135">
        <v>98.708333333333329</v>
      </c>
      <c r="L14" s="202">
        <v>-0.90353886053711197</v>
      </c>
      <c r="M14" s="202"/>
    </row>
    <row r="15" spans="1:13" s="21" customFormat="1" ht="13.8" x14ac:dyDescent="0.25">
      <c r="A15" s="21">
        <v>2008</v>
      </c>
      <c r="B15" s="773">
        <v>101.85000000000001</v>
      </c>
      <c r="C15" s="135">
        <v>8.4664536741214214</v>
      </c>
      <c r="D15" s="135"/>
      <c r="E15" s="773">
        <v>98.72499999999998</v>
      </c>
      <c r="F15" s="135">
        <v>4.4432689764612121</v>
      </c>
      <c r="G15" s="135"/>
      <c r="H15" s="135">
        <v>99.933333333333323</v>
      </c>
      <c r="I15" s="202">
        <v>-0.55560162534208368</v>
      </c>
      <c r="J15" s="160"/>
      <c r="K15" s="135">
        <v>100.96666666666665</v>
      </c>
      <c r="L15" s="202">
        <v>2.287885183621774</v>
      </c>
      <c r="M15" s="202"/>
    </row>
    <row r="16" spans="1:13" s="21" customFormat="1" ht="13.8" x14ac:dyDescent="0.25">
      <c r="A16" s="21">
        <v>2009</v>
      </c>
      <c r="B16" s="773">
        <v>95.358333333333334</v>
      </c>
      <c r="C16" s="135">
        <v>-6.3737522500409209</v>
      </c>
      <c r="D16" s="135"/>
      <c r="E16" s="773">
        <v>99.933333333333337</v>
      </c>
      <c r="F16" s="135">
        <v>1.2239385498438615</v>
      </c>
      <c r="G16" s="135"/>
      <c r="H16" s="135">
        <v>100.59166666666665</v>
      </c>
      <c r="I16" s="202">
        <v>0.65877251501000877</v>
      </c>
      <c r="J16" s="160"/>
      <c r="K16" s="135">
        <v>103.65833333333335</v>
      </c>
      <c r="L16" s="202">
        <v>2.6658963354242671</v>
      </c>
      <c r="M16" s="202"/>
    </row>
    <row r="17" spans="1:13" s="21" customFormat="1" ht="13.8" x14ac:dyDescent="0.25">
      <c r="A17" s="21">
        <v>2010</v>
      </c>
      <c r="B17" s="773">
        <v>99.991666666666674</v>
      </c>
      <c r="C17" s="135">
        <v>4.8588656820763854</v>
      </c>
      <c r="D17" s="135"/>
      <c r="E17" s="773">
        <v>99.99166666666666</v>
      </c>
      <c r="F17" s="135">
        <v>5.8372248165428076E-2</v>
      </c>
      <c r="G17" s="135"/>
      <c r="H17" s="135">
        <v>99.99166666666666</v>
      </c>
      <c r="I17" s="202">
        <v>-0.59647088062297904</v>
      </c>
      <c r="J17" s="160"/>
      <c r="K17" s="135">
        <v>99.991666666666674</v>
      </c>
      <c r="L17" s="202">
        <v>-3.5372618377683129</v>
      </c>
      <c r="M17" s="202"/>
    </row>
    <row r="18" spans="1:13" s="21" customFormat="1" ht="13.8" x14ac:dyDescent="0.25">
      <c r="A18" s="595">
        <v>2011</v>
      </c>
      <c r="B18" s="773">
        <v>108.75833333333334</v>
      </c>
      <c r="C18" s="135">
        <v>8.7673972831069147</v>
      </c>
      <c r="D18"/>
      <c r="E18" s="773">
        <v>105.93333333333332</v>
      </c>
      <c r="F18" s="135">
        <v>5.9421618468205706</v>
      </c>
      <c r="G18"/>
      <c r="H18" s="135">
        <v>103.73333333333331</v>
      </c>
      <c r="I18" s="202">
        <v>3.741978498208165</v>
      </c>
      <c r="J18" s="160"/>
      <c r="K18" s="135">
        <v>101.26666666666667</v>
      </c>
      <c r="L18" s="202">
        <v>1.2751062588548967</v>
      </c>
      <c r="M18" s="202"/>
    </row>
    <row r="19" spans="1:13" s="21" customFormat="1" ht="13.8" x14ac:dyDescent="0.25">
      <c r="A19" s="652">
        <v>2012</v>
      </c>
      <c r="B19" s="773">
        <v>110.49166666666666</v>
      </c>
      <c r="C19" s="135">
        <v>1.5937476055474464</v>
      </c>
      <c r="D19"/>
      <c r="E19" s="773">
        <v>108.98333333333333</v>
      </c>
      <c r="F19" s="135">
        <v>2.8791692888609388</v>
      </c>
      <c r="G19"/>
      <c r="H19" s="135">
        <v>107.13333333333333</v>
      </c>
      <c r="I19" s="202">
        <v>3.2776349614396016</v>
      </c>
      <c r="J19" s="160"/>
      <c r="K19" s="135">
        <v>102.89999999999998</v>
      </c>
      <c r="L19" s="202">
        <v>1.612903225806428</v>
      </c>
      <c r="M19" s="202"/>
    </row>
    <row r="20" spans="1:13" s="128" customFormat="1" ht="13.8" x14ac:dyDescent="0.25">
      <c r="A20" s="694">
        <v>2013</v>
      </c>
      <c r="B20" s="773">
        <v>111.45</v>
      </c>
      <c r="C20" s="135">
        <v>0.86733539482617417</v>
      </c>
      <c r="D20"/>
      <c r="E20" s="773">
        <v>110.21666666666668</v>
      </c>
      <c r="F20" s="135">
        <v>1.1316715094051188</v>
      </c>
      <c r="G20"/>
      <c r="H20" s="135">
        <v>111.01666666666665</v>
      </c>
      <c r="I20" s="202">
        <v>3.6247666459240824</v>
      </c>
      <c r="J20" s="160"/>
      <c r="K20" s="135">
        <v>101.70833333333336</v>
      </c>
      <c r="L20" s="202">
        <v>-1.1580822805312141</v>
      </c>
      <c r="M20" s="202"/>
    </row>
    <row r="21" spans="1:13" ht="13.8" x14ac:dyDescent="0.25">
      <c r="A21" s="771">
        <v>2014</v>
      </c>
      <c r="B21" s="773">
        <v>115.27499999999999</v>
      </c>
      <c r="C21" s="135">
        <v>3.432032301480481</v>
      </c>
      <c r="E21" s="773">
        <v>114.33333333333336</v>
      </c>
      <c r="F21" s="135">
        <v>3.7350672916981686</v>
      </c>
      <c r="H21" s="135">
        <v>125.30833333333334</v>
      </c>
      <c r="I21" s="202">
        <v>12.873442426062166</v>
      </c>
      <c r="J21" s="160"/>
      <c r="K21" s="135">
        <v>108.93333333333335</v>
      </c>
      <c r="L21" s="202">
        <v>7.1036460467021723</v>
      </c>
      <c r="M21" s="202"/>
    </row>
    <row r="22" spans="1:13" ht="13.8" x14ac:dyDescent="0.25">
      <c r="A22" s="871">
        <v>2015</v>
      </c>
      <c r="B22" s="872">
        <v>108.64166666666667</v>
      </c>
      <c r="C22" s="135">
        <v>-5.7543555266391877</v>
      </c>
      <c r="E22" s="872">
        <v>117.90000000000002</v>
      </c>
      <c r="F22" s="135">
        <v>3.1195335276967828</v>
      </c>
      <c r="H22" s="135">
        <v>133.56666666666666</v>
      </c>
      <c r="I22" s="202">
        <v>6.5904103212076848</v>
      </c>
      <c r="J22" s="160"/>
      <c r="K22" s="135">
        <v>118.37499999999999</v>
      </c>
      <c r="L22" s="202">
        <v>8.6673806609546702</v>
      </c>
      <c r="M22" s="202"/>
    </row>
    <row r="23" spans="1:13" ht="15" customHeight="1" x14ac:dyDescent="0.25">
      <c r="A23" s="961">
        <v>2016</v>
      </c>
      <c r="B23" s="962">
        <v>106.23333333333335</v>
      </c>
      <c r="C23" s="135">
        <v>-2.2167676612717457</v>
      </c>
      <c r="E23" s="962">
        <v>118.16666666666667</v>
      </c>
      <c r="F23" s="135">
        <v>0.22618037885211439</v>
      </c>
      <c r="H23" s="135">
        <v>129.81666666666666</v>
      </c>
      <c r="I23" s="202">
        <v>-2.8075867232343454</v>
      </c>
      <c r="J23" s="160"/>
      <c r="K23" s="135">
        <v>124.47500000000001</v>
      </c>
      <c r="L23" s="202">
        <v>5.1531151003168185</v>
      </c>
    </row>
    <row r="24" spans="1:13" ht="13.8" x14ac:dyDescent="0.25">
      <c r="A24" s="1071">
        <v>2017</v>
      </c>
      <c r="B24" s="1072">
        <v>110.29166666666667</v>
      </c>
      <c r="C24" s="135">
        <v>3.8202070913084363</v>
      </c>
      <c r="E24" s="1072">
        <v>119.38333333333333</v>
      </c>
      <c r="F24" s="135">
        <v>1.0296191819463951</v>
      </c>
      <c r="H24" s="135">
        <v>132</v>
      </c>
      <c r="I24" s="202">
        <v>1.6112466298626504</v>
      </c>
      <c r="J24" s="160"/>
      <c r="K24" s="135">
        <v>127.8</v>
      </c>
      <c r="L24" s="202">
        <v>2.7247773984066193</v>
      </c>
    </row>
    <row r="25" spans="1:13" ht="13.8" x14ac:dyDescent="0.25">
      <c r="A25" s="1179">
        <v>2018</v>
      </c>
      <c r="B25" s="1180">
        <v>113.48333333333331</v>
      </c>
      <c r="C25" s="135">
        <f>(B25/B24-1)*100</f>
        <v>2.8938420853796387</v>
      </c>
      <c r="E25" s="1180">
        <v>119.6</v>
      </c>
      <c r="F25" s="135">
        <f>(E25/E24-1)*100</f>
        <v>0.18148820326679971</v>
      </c>
      <c r="H25" s="135">
        <v>129.9</v>
      </c>
      <c r="I25" s="135">
        <f>(H25/H24-1)*100</f>
        <v>-1.5909090909090873</v>
      </c>
      <c r="J25" s="160"/>
      <c r="K25" s="135">
        <v>131.6</v>
      </c>
      <c r="L25" s="135">
        <f>(K25/K24-1)*100</f>
        <v>2.9733959311424085</v>
      </c>
    </row>
    <row r="26" spans="1:13" ht="13.8" x14ac:dyDescent="0.25">
      <c r="A26" s="1272">
        <v>2019</v>
      </c>
      <c r="B26" s="1273">
        <v>110.9</v>
      </c>
      <c r="C26" s="135">
        <f>(B26/B25-1)*100</f>
        <v>-2.2763988838301996</v>
      </c>
      <c r="E26" s="1273">
        <v>122</v>
      </c>
      <c r="F26" s="135">
        <f>(E26/E25-1)*100</f>
        <v>2.006688963210701</v>
      </c>
      <c r="H26" s="135">
        <v>135.69999999999999</v>
      </c>
      <c r="I26" s="135">
        <f>(H26/H25-1)*100</f>
        <v>4.4649730561970635</v>
      </c>
      <c r="J26" s="160"/>
      <c r="K26" s="135">
        <v>137.6</v>
      </c>
      <c r="L26" s="135">
        <f>(K26/K25-1)*100</f>
        <v>4.5592705167173175</v>
      </c>
    </row>
    <row r="28" spans="1:13" ht="13.8" x14ac:dyDescent="0.25">
      <c r="E28" s="188"/>
      <c r="F28" s="188"/>
      <c r="H28" s="1462"/>
      <c r="I28" s="1462"/>
    </row>
    <row r="29" spans="1:13" ht="13.8" x14ac:dyDescent="0.25">
      <c r="B29" s="188"/>
      <c r="C29" s="188"/>
      <c r="D29" s="34"/>
      <c r="E29" s="1462" t="s">
        <v>1480</v>
      </c>
      <c r="F29" s="1462"/>
      <c r="G29" s="34"/>
      <c r="H29" s="1462"/>
      <c r="I29" s="1462"/>
      <c r="K29" s="1462" t="s">
        <v>608</v>
      </c>
      <c r="L29" s="1462"/>
      <c r="M29" s="34"/>
    </row>
    <row r="30" spans="1:13" ht="13.8" x14ac:dyDescent="0.25">
      <c r="A30" s="772" t="s">
        <v>1707</v>
      </c>
      <c r="B30" s="1462" t="s">
        <v>1372</v>
      </c>
      <c r="C30" s="1462"/>
      <c r="D30" s="34"/>
      <c r="E30" s="1462" t="s">
        <v>1481</v>
      </c>
      <c r="F30" s="1462"/>
      <c r="G30" s="34"/>
      <c r="H30" s="1462" t="s">
        <v>1373</v>
      </c>
      <c r="I30" s="1462"/>
      <c r="K30" s="1462" t="s">
        <v>1374</v>
      </c>
      <c r="L30" s="1462"/>
      <c r="M30" s="34"/>
    </row>
    <row r="31" spans="1:13" ht="13.8" x14ac:dyDescent="0.25">
      <c r="A31" s="34" t="s">
        <v>622</v>
      </c>
      <c r="B31" s="34" t="s">
        <v>20</v>
      </c>
      <c r="C31" s="34" t="s">
        <v>869</v>
      </c>
      <c r="D31" s="34"/>
      <c r="E31" s="34" t="s">
        <v>20</v>
      </c>
      <c r="F31" s="34" t="s">
        <v>869</v>
      </c>
      <c r="G31" s="34"/>
      <c r="H31" s="34" t="s">
        <v>20</v>
      </c>
      <c r="I31" s="34" t="s">
        <v>869</v>
      </c>
      <c r="K31" s="34" t="s">
        <v>20</v>
      </c>
      <c r="L31" s="34" t="s">
        <v>869</v>
      </c>
      <c r="M31" s="34"/>
    </row>
    <row r="32" spans="1:13" ht="4.5" customHeight="1" thickBot="1" x14ac:dyDescent="0.3">
      <c r="A32" s="18"/>
      <c r="B32" s="19"/>
      <c r="C32" s="19"/>
      <c r="D32" s="70"/>
      <c r="E32" s="19"/>
      <c r="F32" s="19"/>
      <c r="G32" s="70"/>
      <c r="H32" s="19"/>
      <c r="I32" s="19"/>
      <c r="K32" s="19"/>
      <c r="L32" s="19"/>
      <c r="M32" s="70"/>
    </row>
    <row r="33" spans="1:13" ht="4.5" customHeight="1" x14ac:dyDescent="0.25">
      <c r="A33" s="2"/>
      <c r="B33" s="15"/>
      <c r="C33" s="15"/>
      <c r="D33" s="15"/>
    </row>
    <row r="34" spans="1:13" ht="14.25" customHeight="1" x14ac:dyDescent="0.25">
      <c r="A34" s="21">
        <v>2005</v>
      </c>
      <c r="B34" s="135">
        <v>90.233333333333334</v>
      </c>
      <c r="C34" s="202">
        <v>3.2614915124928645</v>
      </c>
      <c r="D34" s="108"/>
      <c r="E34" s="135">
        <v>89.666666666666671</v>
      </c>
      <c r="F34" s="202">
        <v>1.0233780865646303</v>
      </c>
      <c r="G34" s="160"/>
      <c r="H34" s="135">
        <v>113.2</v>
      </c>
      <c r="I34" s="202">
        <v>-7.6546566961250733</v>
      </c>
      <c r="J34" s="160"/>
      <c r="K34" s="135">
        <v>94.233333333333334</v>
      </c>
      <c r="L34" s="202">
        <v>1.6449438202247313</v>
      </c>
    </row>
    <row r="35" spans="1:13" ht="13.8" x14ac:dyDescent="0.25">
      <c r="A35" s="21">
        <v>2006</v>
      </c>
      <c r="B35" s="135">
        <v>92.100000000000009</v>
      </c>
      <c r="C35" s="202">
        <v>2.0687107499076651</v>
      </c>
      <c r="D35" s="108"/>
      <c r="E35" s="135">
        <v>92.558333333333337</v>
      </c>
      <c r="F35" s="202">
        <v>3.2249070631970245</v>
      </c>
      <c r="G35" s="160"/>
      <c r="H35" s="135">
        <v>106.85000000000001</v>
      </c>
      <c r="I35" s="202">
        <v>-5.6095406360423983</v>
      </c>
      <c r="J35" s="160"/>
      <c r="K35" s="135">
        <v>96.375</v>
      </c>
      <c r="L35" s="202">
        <v>2.2727272727272707</v>
      </c>
      <c r="M35" s="202"/>
    </row>
    <row r="36" spans="1:13" ht="13.8" x14ac:dyDescent="0.25">
      <c r="A36" s="21">
        <v>2007</v>
      </c>
      <c r="B36" s="135">
        <v>93.691666666666663</v>
      </c>
      <c r="C36" s="202">
        <v>1.7281939920376299</v>
      </c>
      <c r="D36" s="108"/>
      <c r="E36" s="135">
        <v>95.016666666666666</v>
      </c>
      <c r="F36" s="202">
        <v>2.6559827136040326</v>
      </c>
      <c r="G36" s="160"/>
      <c r="H36" s="135">
        <v>103.21666666666668</v>
      </c>
      <c r="I36" s="202">
        <v>-3.4004055529558541</v>
      </c>
      <c r="J36" s="160"/>
      <c r="K36" s="135">
        <v>97.850000000000023</v>
      </c>
      <c r="L36" s="202">
        <v>1.5304798962386679</v>
      </c>
      <c r="M36" s="202"/>
    </row>
    <row r="37" spans="1:13" ht="13.8" x14ac:dyDescent="0.25">
      <c r="A37" s="21">
        <v>2008</v>
      </c>
      <c r="B37" s="135">
        <v>96.324999999999989</v>
      </c>
      <c r="C37" s="202">
        <v>2.810637730143184</v>
      </c>
      <c r="D37" s="108"/>
      <c r="E37" s="135">
        <v>96.441666666666677</v>
      </c>
      <c r="F37" s="202">
        <v>1.4997368882652351</v>
      </c>
      <c r="G37" s="160"/>
      <c r="H37" s="135">
        <v>100.85833333333333</v>
      </c>
      <c r="I37" s="202">
        <v>-2.2848377200064718</v>
      </c>
      <c r="J37" s="160"/>
      <c r="K37" s="135">
        <v>102.10833333333333</v>
      </c>
      <c r="L37" s="202">
        <v>4.3518991653891836</v>
      </c>
      <c r="M37" s="202"/>
    </row>
    <row r="38" spans="1:13" ht="13.8" x14ac:dyDescent="0.25">
      <c r="A38" s="21">
        <v>2009</v>
      </c>
      <c r="B38" s="135">
        <v>98.616666666666674</v>
      </c>
      <c r="C38" s="202">
        <v>2.3790985379358309</v>
      </c>
      <c r="D38" s="108"/>
      <c r="E38" s="135">
        <v>97.916666666666671</v>
      </c>
      <c r="F38" s="202">
        <v>1.5294219303551237</v>
      </c>
      <c r="G38" s="160"/>
      <c r="H38" s="135">
        <v>99.791666666666671</v>
      </c>
      <c r="I38" s="202">
        <v>-1.0575890275138389</v>
      </c>
      <c r="J38" s="160"/>
      <c r="K38" s="135">
        <v>98.533333333333346</v>
      </c>
      <c r="L38" s="202">
        <v>-3.5011833836611328</v>
      </c>
      <c r="M38" s="202"/>
    </row>
    <row r="39" spans="1:13" ht="13.8" x14ac:dyDescent="0.25">
      <c r="A39" s="21">
        <v>2010</v>
      </c>
      <c r="B39" s="135">
        <v>100</v>
      </c>
      <c r="C39" s="202">
        <v>1.4027378739225771</v>
      </c>
      <c r="D39" s="108"/>
      <c r="E39" s="135">
        <v>100.00833333333333</v>
      </c>
      <c r="F39" s="202">
        <v>2.1361702127659532</v>
      </c>
      <c r="G39" s="160"/>
      <c r="H39" s="135">
        <v>99.99166666666666</v>
      </c>
      <c r="I39" s="202">
        <v>0.20041753653443628</v>
      </c>
      <c r="J39" s="160"/>
      <c r="K39" s="135">
        <v>100.00833333333334</v>
      </c>
      <c r="L39" s="202">
        <v>1.4969553450608908</v>
      </c>
      <c r="M39" s="202"/>
    </row>
    <row r="40" spans="1:13" ht="13.8" x14ac:dyDescent="0.25">
      <c r="A40" s="595">
        <v>2011</v>
      </c>
      <c r="B40" s="135">
        <v>102.00833333333333</v>
      </c>
      <c r="C40" s="202">
        <v>2.0083333333333231</v>
      </c>
      <c r="E40" s="135">
        <v>102.64999999999999</v>
      </c>
      <c r="F40" s="202">
        <v>2.6414465461211512</v>
      </c>
      <c r="G40" s="160"/>
      <c r="H40" s="135">
        <v>98.183333333333323</v>
      </c>
      <c r="I40" s="202">
        <v>-1.8084840403366997</v>
      </c>
      <c r="J40" s="160"/>
      <c r="K40" s="135">
        <v>106.95</v>
      </c>
      <c r="L40" s="202">
        <v>6.9410882426464315</v>
      </c>
      <c r="M40" s="202"/>
    </row>
    <row r="41" spans="1:13" ht="13.8" x14ac:dyDescent="0.25">
      <c r="A41" s="652">
        <v>2012</v>
      </c>
      <c r="B41" s="135">
        <v>103.85833333333333</v>
      </c>
      <c r="C41" s="202">
        <v>1.8135773221142237</v>
      </c>
      <c r="E41" s="135">
        <v>105.45</v>
      </c>
      <c r="F41" s="202">
        <v>2.7277155382367413</v>
      </c>
      <c r="G41" s="160"/>
      <c r="H41" s="135">
        <v>103.30000000000001</v>
      </c>
      <c r="I41" s="202">
        <v>5.2113393311831846</v>
      </c>
      <c r="J41" s="160"/>
      <c r="K41" s="135">
        <v>108.12499999999999</v>
      </c>
      <c r="L41" s="202">
        <v>1.0986442262739482</v>
      </c>
      <c r="M41" s="202"/>
    </row>
    <row r="42" spans="1:13" ht="13.8" x14ac:dyDescent="0.25">
      <c r="A42" s="694">
        <v>2013</v>
      </c>
      <c r="B42" s="135">
        <v>104.95833333333333</v>
      </c>
      <c r="C42" s="202">
        <v>1.0591350397175514</v>
      </c>
      <c r="E42" s="135">
        <v>105.80833333333334</v>
      </c>
      <c r="F42" s="202">
        <v>0.33981349770824121</v>
      </c>
      <c r="G42" s="160"/>
      <c r="H42" s="135">
        <v>106.75833333333333</v>
      </c>
      <c r="I42" s="202">
        <v>3.347854146498852</v>
      </c>
      <c r="J42" s="160"/>
      <c r="K42" s="135">
        <v>108.56666666666666</v>
      </c>
      <c r="L42" s="202">
        <v>0.40847784200386261</v>
      </c>
      <c r="M42" s="202"/>
    </row>
    <row r="43" spans="1:13" ht="13.8" x14ac:dyDescent="0.25">
      <c r="A43" s="771">
        <v>2014</v>
      </c>
      <c r="B43" s="135">
        <v>106.06666666666668</v>
      </c>
      <c r="C43" s="202">
        <v>1.0559745930925013</v>
      </c>
      <c r="E43" s="135">
        <v>108.63333333333333</v>
      </c>
      <c r="F43" s="202">
        <v>2.6699220288256997</v>
      </c>
      <c r="G43" s="160"/>
      <c r="H43" s="135">
        <v>106.34166666666668</v>
      </c>
      <c r="I43" s="202">
        <v>-0.39028959487937831</v>
      </c>
      <c r="J43" s="160"/>
      <c r="K43" s="135">
        <v>111.26666666666665</v>
      </c>
      <c r="L43" s="202">
        <v>2.4869511820693857</v>
      </c>
      <c r="M43" s="202"/>
    </row>
    <row r="44" spans="1:13" ht="13.8" x14ac:dyDescent="0.25">
      <c r="A44" s="871">
        <v>2015</v>
      </c>
      <c r="B44" s="135">
        <v>106.65833333333335</v>
      </c>
      <c r="C44" s="202">
        <v>0.5578252671275985</v>
      </c>
      <c r="E44" s="135">
        <v>109.75833333333334</v>
      </c>
      <c r="F44" s="202">
        <v>1.0355937404111781</v>
      </c>
      <c r="G44" s="160"/>
      <c r="H44" s="135">
        <v>108.69166666666666</v>
      </c>
      <c r="I44" s="202">
        <v>2.2098581615860535</v>
      </c>
      <c r="J44" s="160"/>
      <c r="K44" s="135">
        <v>110.33333333333333</v>
      </c>
      <c r="L44" s="202">
        <v>-0.83882564409825111</v>
      </c>
      <c r="M44" s="202"/>
    </row>
    <row r="45" spans="1:13" ht="15" customHeight="1" x14ac:dyDescent="0.25">
      <c r="A45" s="961">
        <v>2016</v>
      </c>
      <c r="B45" s="135">
        <v>108.64166666666665</v>
      </c>
      <c r="C45" s="202">
        <v>1.8595202750214535</v>
      </c>
      <c r="E45" s="135">
        <v>109.425</v>
      </c>
      <c r="F45" s="202">
        <v>-0.30369751727280514</v>
      </c>
      <c r="G45" s="160"/>
      <c r="H45" s="135">
        <v>111.59166666666668</v>
      </c>
      <c r="I45" s="202">
        <v>2.6680978302537905</v>
      </c>
      <c r="J45" s="160"/>
      <c r="K45" s="135">
        <v>110.10833333333333</v>
      </c>
      <c r="L45" s="202">
        <v>-0.20392749244712016</v>
      </c>
    </row>
    <row r="46" spans="1:13" s="82" customFormat="1" ht="13.8" x14ac:dyDescent="0.25">
      <c r="A46" s="1071">
        <v>2017</v>
      </c>
      <c r="B46" s="135">
        <v>110.17500000000001</v>
      </c>
      <c r="C46" s="202">
        <v>1.4113676459308389</v>
      </c>
      <c r="D46"/>
      <c r="E46" s="135">
        <v>110.06666666666666</v>
      </c>
      <c r="F46" s="202">
        <v>0.58639859873581557</v>
      </c>
      <c r="G46" s="160"/>
      <c r="H46" s="135">
        <v>117.59166666666665</v>
      </c>
      <c r="I46" s="202">
        <v>5.3767455753864324</v>
      </c>
      <c r="J46" s="160"/>
      <c r="K46" s="135">
        <v>113.55833333333334</v>
      </c>
      <c r="L46" s="202">
        <v>3.133277832437753</v>
      </c>
    </row>
    <row r="47" spans="1:13" s="82" customFormat="1" ht="13.8" x14ac:dyDescent="0.25">
      <c r="A47" s="1179">
        <v>2018</v>
      </c>
      <c r="B47" s="135">
        <v>110.68333333333334</v>
      </c>
      <c r="C47" s="135">
        <f>(B47/B46-1)*100</f>
        <v>0.46138718705088788</v>
      </c>
      <c r="D47"/>
      <c r="E47" s="135">
        <v>117.86666666666667</v>
      </c>
      <c r="F47" s="135">
        <f>(E47/E46-1)*100</f>
        <v>7.0866141732283561</v>
      </c>
      <c r="G47" s="160"/>
      <c r="H47" s="135">
        <v>125.4</v>
      </c>
      <c r="I47" s="135">
        <f>(H47/H46-1)*100</f>
        <v>6.6402097654312486</v>
      </c>
      <c r="J47" s="160"/>
      <c r="K47" s="135">
        <v>117.9</v>
      </c>
      <c r="L47" s="135">
        <f>(K47/K46-1)*100</f>
        <v>3.8232919938357757</v>
      </c>
    </row>
    <row r="48" spans="1:13" ht="13.8" x14ac:dyDescent="0.25">
      <c r="A48" s="1272">
        <v>2019</v>
      </c>
      <c r="B48" s="135">
        <v>112.9</v>
      </c>
      <c r="C48" s="135">
        <f>(B48/B47-1)*100</f>
        <v>2.0027104351754366</v>
      </c>
      <c r="E48" s="135">
        <v>120.3</v>
      </c>
      <c r="F48" s="135">
        <f>(E48/E47-1)*100</f>
        <v>2.0644796380090424</v>
      </c>
      <c r="G48" s="160"/>
      <c r="H48" s="135">
        <v>123.2</v>
      </c>
      <c r="I48" s="135">
        <f>(H48/H47-1)*100</f>
        <v>-1.7543859649122862</v>
      </c>
      <c r="J48" s="160"/>
      <c r="K48" s="135">
        <v>117.8</v>
      </c>
      <c r="L48" s="135">
        <f>(K48/K47-1)*100</f>
        <v>-8.4817642069556776E-2</v>
      </c>
    </row>
    <row r="51" spans="1:12" ht="28.5" customHeight="1" x14ac:dyDescent="0.25">
      <c r="A51" s="1448" t="s">
        <v>1587</v>
      </c>
      <c r="B51" s="1448"/>
      <c r="C51" s="1448"/>
      <c r="D51" s="1448"/>
      <c r="E51" s="1448"/>
      <c r="F51" s="1448"/>
      <c r="G51" s="1448"/>
      <c r="H51" s="1448"/>
      <c r="I51" s="1448"/>
      <c r="J51" s="1448"/>
      <c r="K51" s="1448"/>
      <c r="L51" s="1448"/>
    </row>
    <row r="52" spans="1:12" ht="13.8" x14ac:dyDescent="0.25">
      <c r="A52" s="161"/>
    </row>
    <row r="53" spans="1:12" ht="14.25" customHeight="1" x14ac:dyDescent="0.25">
      <c r="A53" s="1457" t="s">
        <v>2241</v>
      </c>
      <c r="B53" s="1457"/>
      <c r="C53" s="1457"/>
      <c r="D53" s="1457"/>
      <c r="E53" s="1457"/>
      <c r="F53" s="1457"/>
      <c r="G53" s="1457"/>
      <c r="H53" s="1457"/>
      <c r="I53" s="1457"/>
      <c r="J53" s="1457"/>
      <c r="K53" s="1457"/>
      <c r="L53" s="1457"/>
    </row>
    <row r="54" spans="1:12" ht="13.8" x14ac:dyDescent="0.25">
      <c r="A54" s="1440"/>
      <c r="B54" s="1440"/>
      <c r="C54" s="1440"/>
      <c r="D54" s="1440"/>
      <c r="E54" s="1440"/>
      <c r="F54" s="1440"/>
      <c r="G54" s="1440"/>
      <c r="H54" s="1440"/>
      <c r="I54" s="1440"/>
      <c r="J54" s="1440"/>
      <c r="K54" s="1440"/>
      <c r="L54" s="1440"/>
    </row>
  </sheetData>
  <customSheetViews>
    <customSheetView guid="{F67F5823-51D5-4D47-B100-5B47C1E6BCB9}" showPageBreaks="1" fitToPage="1" printArea="1">
      <selection sqref="A1:L1"/>
      <pageMargins left="0.75" right="0.75" top="1" bottom="1" header="0.5" footer="0.5"/>
      <printOptions horizontalCentered="1"/>
      <pageSetup scale="82" firstPageNumber="69" orientation="portrait" horizontalDpi="4294967293" verticalDpi="300" r:id="rId1"/>
      <headerFooter alignWithMargins="0">
        <oddFooter>&amp;C&amp;P</oddFooter>
      </headerFooter>
    </customSheetView>
    <customSheetView guid="{9014CDA8-C3FC-41E6-A045-DAEFC55B82B1}" showPageBreaks="1" fitToPage="1" printArea="1">
      <selection activeCell="B26" sqref="B26"/>
      <pageMargins left="0.75" right="0.75" top="1" bottom="1" header="0.5" footer="0.5"/>
      <printOptions horizontalCentered="1"/>
      <pageSetup scale="84" firstPageNumber="69" orientation="portrait" horizontalDpi="4294967293" verticalDpi="300" r:id="rId2"/>
      <headerFooter alignWithMargins="0">
        <oddFooter>&amp;C&amp;P</oddFooter>
      </headerFooter>
    </customSheetView>
  </customSheetViews>
  <mergeCells count="20">
    <mergeCell ref="A54:L54"/>
    <mergeCell ref="A53:L53"/>
    <mergeCell ref="A51:L51"/>
    <mergeCell ref="B30:C30"/>
    <mergeCell ref="K29:L29"/>
    <mergeCell ref="E30:F30"/>
    <mergeCell ref="H30:I30"/>
    <mergeCell ref="K30:L30"/>
    <mergeCell ref="E7:F7"/>
    <mergeCell ref="A5:L5"/>
    <mergeCell ref="A1:L1"/>
    <mergeCell ref="A3:L3"/>
    <mergeCell ref="A4:L4"/>
    <mergeCell ref="H28:I28"/>
    <mergeCell ref="H29:I29"/>
    <mergeCell ref="K8:L8"/>
    <mergeCell ref="B8:C8"/>
    <mergeCell ref="E8:F8"/>
    <mergeCell ref="H8:I8"/>
    <mergeCell ref="E29:F29"/>
  </mergeCells>
  <phoneticPr fontId="0" type="noConversion"/>
  <hyperlinks>
    <hyperlink ref="A53:L53" r:id="rId3" display="Source: Statistics Canada. Table 18-10-0032-01 Industrial product price index, by industry, monthly"/>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4"/>
    <pageSetUpPr fitToPage="1"/>
  </sheetPr>
  <dimension ref="A1:K56"/>
  <sheetViews>
    <sheetView zoomScaleNormal="100" workbookViewId="0">
      <selection sqref="A1:H1"/>
    </sheetView>
  </sheetViews>
  <sheetFormatPr defaultRowHeight="13.2" x14ac:dyDescent="0.25"/>
  <cols>
    <col min="1" max="1" width="18.44140625" customWidth="1"/>
    <col min="2" max="2" width="22.109375" customWidth="1"/>
    <col min="3" max="3" width="12.88671875" bestFit="1" customWidth="1"/>
    <col min="4" max="4" width="11.88671875" bestFit="1" customWidth="1"/>
    <col min="5" max="5" width="12.5546875" customWidth="1"/>
    <col min="6" max="6" width="12.88671875" bestFit="1" customWidth="1"/>
    <col min="7" max="7" width="13.88671875" customWidth="1"/>
    <col min="8" max="8" width="13" customWidth="1"/>
  </cols>
  <sheetData>
    <row r="1" spans="1:8" ht="17.399999999999999" x14ac:dyDescent="0.3">
      <c r="A1" s="1436" t="s">
        <v>393</v>
      </c>
      <c r="B1" s="1436"/>
      <c r="C1" s="1436"/>
      <c r="D1" s="1436"/>
      <c r="E1" s="1436"/>
      <c r="F1" s="1436"/>
      <c r="G1" s="1436"/>
      <c r="H1" s="1436"/>
    </row>
    <row r="2" spans="1:8" ht="17.399999999999999" x14ac:dyDescent="0.3">
      <c r="A2" s="28"/>
    </row>
    <row r="3" spans="1:8" ht="17.399999999999999" x14ac:dyDescent="0.3">
      <c r="A3" s="1437" t="s">
        <v>2489</v>
      </c>
      <c r="B3" s="1437"/>
      <c r="C3" s="1437"/>
      <c r="D3" s="1437"/>
      <c r="E3" s="1437"/>
      <c r="F3" s="1437"/>
      <c r="G3" s="1437"/>
      <c r="H3" s="1437"/>
    </row>
    <row r="4" spans="1:8" ht="17.399999999999999" x14ac:dyDescent="0.3">
      <c r="A4" s="1437" t="s">
        <v>444</v>
      </c>
      <c r="B4" s="1437"/>
      <c r="C4" s="1437"/>
      <c r="D4" s="1437"/>
      <c r="E4" s="1437"/>
      <c r="F4" s="1437"/>
      <c r="G4" s="1437"/>
      <c r="H4" s="1437"/>
    </row>
    <row r="7" spans="1:8" s="17" customFormat="1" ht="15.75" customHeight="1" x14ac:dyDescent="0.3">
      <c r="C7" s="17" t="s">
        <v>998</v>
      </c>
      <c r="D7" s="597" t="s">
        <v>485</v>
      </c>
      <c r="E7" s="316"/>
      <c r="F7" s="17" t="s">
        <v>998</v>
      </c>
      <c r="G7" s="17" t="s">
        <v>485</v>
      </c>
      <c r="H7" s="79"/>
    </row>
    <row r="8" spans="1:8" s="17" customFormat="1" ht="15.75" customHeight="1" x14ac:dyDescent="0.3">
      <c r="B8" s="17" t="s">
        <v>622</v>
      </c>
      <c r="C8" s="17" t="s">
        <v>470</v>
      </c>
      <c r="D8" s="597" t="s">
        <v>864</v>
      </c>
      <c r="E8" s="596" t="s">
        <v>622</v>
      </c>
      <c r="F8" s="17" t="s">
        <v>470</v>
      </c>
      <c r="G8" s="17" t="s">
        <v>864</v>
      </c>
      <c r="H8" s="316"/>
    </row>
    <row r="9" spans="1:8" ht="4.5" customHeight="1" thickBot="1" x14ac:dyDescent="0.3">
      <c r="B9" s="89"/>
      <c r="C9" s="19"/>
      <c r="D9" s="432"/>
      <c r="E9" s="19"/>
      <c r="F9" s="19"/>
      <c r="G9" s="19"/>
      <c r="H9" s="156"/>
    </row>
    <row r="10" spans="1:8" ht="4.5" customHeight="1" x14ac:dyDescent="0.25">
      <c r="B10" s="159"/>
      <c r="C10" s="70"/>
      <c r="D10" s="433"/>
      <c r="E10" s="70"/>
      <c r="F10" s="70"/>
      <c r="G10" s="70"/>
      <c r="H10" s="156"/>
    </row>
    <row r="11" spans="1:8" ht="13.8" x14ac:dyDescent="0.25">
      <c r="B11" s="652">
        <v>2004</v>
      </c>
      <c r="C11" s="653">
        <v>1385.7760000000001</v>
      </c>
      <c r="D11" s="599">
        <v>0.22616007388716053</v>
      </c>
      <c r="E11" s="315">
        <v>2012</v>
      </c>
      <c r="F11" s="653">
        <v>1921.6489999999999</v>
      </c>
      <c r="G11" s="202">
        <v>2.9925276581695526</v>
      </c>
      <c r="H11" s="317"/>
    </row>
    <row r="12" spans="1:8" ht="13.8" x14ac:dyDescent="0.25">
      <c r="B12" s="694">
        <v>2005</v>
      </c>
      <c r="C12" s="695">
        <v>1423.5540000000001</v>
      </c>
      <c r="D12" s="599">
        <v>2.7261260117075192</v>
      </c>
      <c r="E12" s="315">
        <v>2013</v>
      </c>
      <c r="F12" s="695">
        <v>1939.336</v>
      </c>
      <c r="G12" s="202">
        <v>0.92040742091819006</v>
      </c>
      <c r="H12" s="314"/>
    </row>
    <row r="13" spans="1:8" ht="13.8" x14ac:dyDescent="0.25">
      <c r="B13" s="779">
        <v>2006</v>
      </c>
      <c r="C13" s="780">
        <v>1509.0540000000001</v>
      </c>
      <c r="D13" s="599">
        <v>6.0060946054733444</v>
      </c>
      <c r="E13" s="315">
        <v>2014</v>
      </c>
      <c r="F13" s="780">
        <v>2007.1790000000001</v>
      </c>
      <c r="G13" s="202">
        <v>3.4982591979935362</v>
      </c>
      <c r="H13" s="314"/>
    </row>
    <row r="14" spans="1:8" ht="13.8" x14ac:dyDescent="0.25">
      <c r="B14" s="871">
        <v>2007</v>
      </c>
      <c r="C14" s="872">
        <v>1620.82</v>
      </c>
      <c r="D14" s="599">
        <v>7.4063618664408137</v>
      </c>
      <c r="E14" s="315">
        <v>2015</v>
      </c>
      <c r="F14" s="872">
        <v>2058.6979999999999</v>
      </c>
      <c r="G14" s="202">
        <v>2.5667366986202866</v>
      </c>
      <c r="H14" s="314"/>
    </row>
    <row r="15" spans="1:8" ht="13.8" x14ac:dyDescent="0.25">
      <c r="B15" s="961">
        <v>2008</v>
      </c>
      <c r="C15" s="962">
        <v>1702.9739999999999</v>
      </c>
      <c r="D15" s="599">
        <v>5.0686689453486533</v>
      </c>
      <c r="E15" s="315">
        <v>2016</v>
      </c>
      <c r="F15" s="962">
        <v>2209.0990000000002</v>
      </c>
      <c r="G15" s="202">
        <v>7.3056368636876368</v>
      </c>
      <c r="H15" s="314"/>
    </row>
    <row r="16" spans="1:8" ht="13.8" x14ac:dyDescent="0.25">
      <c r="B16" s="1071">
        <v>2009</v>
      </c>
      <c r="C16" s="1072">
        <v>1681.643</v>
      </c>
      <c r="D16" s="599">
        <v>-1.2525734391717003</v>
      </c>
      <c r="E16" s="315">
        <v>2017</v>
      </c>
      <c r="F16" s="1072">
        <v>2349.1529999999998</v>
      </c>
      <c r="G16" s="202">
        <v>6.3398697840159945</v>
      </c>
      <c r="H16" s="314"/>
    </row>
    <row r="17" spans="1:9" ht="14.25" customHeight="1" x14ac:dyDescent="0.25">
      <c r="B17" s="1179">
        <v>2010</v>
      </c>
      <c r="C17" s="1180">
        <v>1770.181</v>
      </c>
      <c r="D17" s="599">
        <v>5.2649700322838999</v>
      </c>
      <c r="E17" s="315">
        <v>2018</v>
      </c>
      <c r="F17" s="1180">
        <v>2417.2359999999999</v>
      </c>
      <c r="G17" s="202">
        <v>2.8981935191109365</v>
      </c>
      <c r="H17" s="314"/>
    </row>
    <row r="18" spans="1:9" ht="13.8" x14ac:dyDescent="0.25">
      <c r="B18" s="1303">
        <v>2011</v>
      </c>
      <c r="C18" s="1304">
        <v>1865.8140000000001</v>
      </c>
      <c r="D18" s="599">
        <v>5.4024418971845289</v>
      </c>
      <c r="E18" s="315">
        <v>2019</v>
      </c>
      <c r="F18" s="1304">
        <v>2504.9</v>
      </c>
      <c r="G18" s="202">
        <f>(F18/F17-1)*100</f>
        <v>3.6266214800706242</v>
      </c>
      <c r="H18" s="314"/>
    </row>
    <row r="19" spans="1:9" ht="13.8" x14ac:dyDescent="0.25">
      <c r="H19" s="314"/>
    </row>
    <row r="20" spans="1:9" ht="14.25" customHeight="1" x14ac:dyDescent="0.25">
      <c r="A20" s="10"/>
      <c r="B20" s="1484"/>
      <c r="C20" s="1484"/>
      <c r="D20" s="1484"/>
      <c r="E20" s="1484"/>
      <c r="F20" s="1484"/>
      <c r="G20" s="1484"/>
      <c r="H20" s="258"/>
    </row>
    <row r="21" spans="1:9" ht="14.25" customHeight="1" x14ac:dyDescent="0.25">
      <c r="A21" s="10"/>
      <c r="B21" s="1457" t="s">
        <v>2278</v>
      </c>
      <c r="C21" s="1457"/>
      <c r="D21" s="1457"/>
      <c r="E21" s="1457"/>
      <c r="F21" s="1457"/>
      <c r="G21" s="1457"/>
      <c r="H21" s="258"/>
    </row>
    <row r="22" spans="1:9" ht="14.25" customHeight="1" x14ac:dyDescent="0.25">
      <c r="B22" s="1440"/>
      <c r="C22" s="1440"/>
      <c r="D22" s="1440"/>
      <c r="E22" s="1440"/>
      <c r="F22" s="1440"/>
      <c r="G22" s="1440"/>
      <c r="H22" s="258"/>
    </row>
    <row r="23" spans="1:9" ht="12.75" customHeight="1" x14ac:dyDescent="0.25">
      <c r="A23" s="27"/>
      <c r="B23" s="77"/>
      <c r="C23" s="258"/>
      <c r="D23" s="258"/>
      <c r="E23" s="260"/>
      <c r="F23" s="260"/>
      <c r="G23" s="258"/>
      <c r="H23" s="258"/>
    </row>
    <row r="24" spans="1:9" ht="12.75" customHeight="1" x14ac:dyDescent="0.25">
      <c r="A24" s="27"/>
      <c r="B24" s="77"/>
      <c r="C24" s="258"/>
      <c r="D24" s="258"/>
      <c r="E24" s="260"/>
      <c r="F24" s="260"/>
      <c r="G24" s="258"/>
      <c r="H24" s="258"/>
    </row>
    <row r="25" spans="1:9" ht="12.75" customHeight="1" x14ac:dyDescent="0.25">
      <c r="A25" s="27"/>
      <c r="B25" s="77"/>
      <c r="C25" s="258"/>
      <c r="D25" s="258"/>
      <c r="E25" s="260"/>
      <c r="F25" s="260"/>
      <c r="G25" s="258"/>
      <c r="H25" s="258"/>
    </row>
    <row r="26" spans="1:9" ht="12.75" customHeight="1" x14ac:dyDescent="0.25">
      <c r="A26" s="10"/>
      <c r="B26" s="39"/>
      <c r="C26" s="41"/>
      <c r="D26" s="41"/>
      <c r="E26" s="39"/>
      <c r="F26" s="39"/>
      <c r="G26" s="41"/>
    </row>
    <row r="27" spans="1:9" s="17" customFormat="1" ht="18" customHeight="1" x14ac:dyDescent="0.3">
      <c r="A27" s="1436" t="s">
        <v>2490</v>
      </c>
      <c r="B27" s="1436"/>
      <c r="C27" s="1436"/>
      <c r="D27" s="1436"/>
      <c r="E27" s="1436"/>
      <c r="F27" s="1436"/>
      <c r="G27" s="1436"/>
      <c r="H27" s="1436"/>
      <c r="I27" s="30"/>
    </row>
    <row r="28" spans="1:9" s="17" customFormat="1" ht="18" customHeight="1" x14ac:dyDescent="0.3">
      <c r="A28" s="1437" t="s">
        <v>444</v>
      </c>
      <c r="B28" s="1437"/>
      <c r="C28" s="1437"/>
      <c r="D28" s="1437"/>
      <c r="E28" s="1437"/>
      <c r="F28" s="1437"/>
      <c r="G28" s="1437"/>
      <c r="H28" s="1437"/>
      <c r="I28" s="30"/>
    </row>
    <row r="29" spans="1:9" s="17" customFormat="1" ht="18" customHeight="1" x14ac:dyDescent="0.3">
      <c r="A29" s="1437" t="s">
        <v>1394</v>
      </c>
      <c r="B29" s="1437"/>
      <c r="C29" s="1437"/>
      <c r="D29" s="1437"/>
      <c r="E29" s="1437"/>
      <c r="F29" s="1437"/>
      <c r="G29" s="1437"/>
      <c r="H29" s="1437"/>
      <c r="I29" s="16"/>
    </row>
    <row r="30" spans="1:9" s="17" customFormat="1" ht="12.75" customHeight="1" x14ac:dyDescent="0.3">
      <c r="A30" s="16"/>
      <c r="B30" s="16"/>
      <c r="C30" s="16"/>
      <c r="D30" s="16"/>
      <c r="E30" s="16"/>
      <c r="F30" s="16"/>
      <c r="G30" s="16"/>
      <c r="H30" s="16"/>
      <c r="I30" s="16"/>
    </row>
    <row r="31" spans="1:9" s="17" customFormat="1" ht="12.75" customHeight="1" x14ac:dyDescent="0.3">
      <c r="A31" s="16"/>
      <c r="B31" s="16"/>
      <c r="C31" s="16"/>
      <c r="D31" s="16"/>
      <c r="E31" s="16"/>
      <c r="F31" s="16"/>
      <c r="G31" s="16"/>
      <c r="H31" s="16"/>
      <c r="I31" s="16"/>
    </row>
    <row r="32" spans="1:9" s="17" customFormat="1" ht="15.75" customHeight="1" x14ac:dyDescent="0.3">
      <c r="A32" s="11" t="s">
        <v>959</v>
      </c>
      <c r="C32" s="38">
        <v>2014</v>
      </c>
      <c r="D32" s="38">
        <v>2015</v>
      </c>
      <c r="E32" s="38">
        <v>2016</v>
      </c>
      <c r="F32" s="38">
        <v>2017</v>
      </c>
      <c r="G32" s="38">
        <v>2018</v>
      </c>
      <c r="H32" s="38">
        <v>2019</v>
      </c>
    </row>
    <row r="33" spans="1:11" ht="4.5" customHeight="1" thickBot="1" x14ac:dyDescent="0.35">
      <c r="A33" s="86"/>
      <c r="B33" s="25"/>
      <c r="C33" s="25"/>
      <c r="D33" s="25"/>
      <c r="E33" s="25"/>
      <c r="F33" s="25"/>
      <c r="G33" s="25"/>
      <c r="H33" s="25"/>
    </row>
    <row r="34" spans="1:11" ht="3.75" customHeight="1" x14ac:dyDescent="0.25"/>
    <row r="35" spans="1:11" ht="13.8" x14ac:dyDescent="0.25">
      <c r="A35" s="10" t="s">
        <v>998</v>
      </c>
      <c r="B35" s="282"/>
      <c r="C35" s="13">
        <v>2007179</v>
      </c>
      <c r="D35" s="13">
        <v>2058698</v>
      </c>
      <c r="E35" s="13">
        <v>2209099</v>
      </c>
      <c r="F35" s="13">
        <v>2349153</v>
      </c>
      <c r="G35" s="13">
        <v>2417236</v>
      </c>
      <c r="H35" s="13">
        <v>2504870</v>
      </c>
    </row>
    <row r="36" spans="1:11" s="162" customFormat="1" ht="11.4" x14ac:dyDescent="0.2">
      <c r="A36" s="218" t="s">
        <v>571</v>
      </c>
      <c r="B36" s="288"/>
      <c r="C36" s="150">
        <v>3.4982591979935362</v>
      </c>
      <c r="D36" s="150">
        <v>2.5667366986203088</v>
      </c>
      <c r="E36" s="150">
        <v>7.3056368636876368</v>
      </c>
      <c r="F36" s="150">
        <v>6.3398697840160168</v>
      </c>
      <c r="G36" s="150">
        <v>2.8981935191109365</v>
      </c>
      <c r="H36" s="150">
        <f>(H35/G35-1)*100</f>
        <v>3.6253803931432405</v>
      </c>
    </row>
    <row r="37" spans="1:11" ht="12.75" customHeight="1" x14ac:dyDescent="0.25">
      <c r="A37" s="218"/>
      <c r="B37" s="282"/>
      <c r="C37" s="150"/>
      <c r="D37" s="150"/>
      <c r="E37" s="150"/>
      <c r="F37" s="150"/>
      <c r="G37" s="150"/>
      <c r="H37" s="150"/>
    </row>
    <row r="38" spans="1:11" ht="14.25" customHeight="1" x14ac:dyDescent="0.25">
      <c r="A38" s="641" t="s">
        <v>1470</v>
      </c>
      <c r="B38" s="282"/>
      <c r="C38" s="13">
        <v>430282</v>
      </c>
      <c r="D38" s="13">
        <v>487177</v>
      </c>
      <c r="E38" s="13">
        <v>552423</v>
      </c>
      <c r="F38" s="13">
        <v>611292</v>
      </c>
      <c r="G38" s="13">
        <v>622271</v>
      </c>
      <c r="H38" s="13">
        <v>652933</v>
      </c>
      <c r="J38" s="1544"/>
      <c r="K38" s="1545"/>
    </row>
    <row r="39" spans="1:11" ht="14.25" customHeight="1" x14ac:dyDescent="0.25">
      <c r="A39" s="696" t="s">
        <v>1589</v>
      </c>
      <c r="B39" s="282"/>
      <c r="C39" s="13">
        <v>299042</v>
      </c>
      <c r="D39" s="13">
        <v>265542</v>
      </c>
      <c r="E39" s="13">
        <v>286436</v>
      </c>
      <c r="F39" s="13">
        <v>322026</v>
      </c>
      <c r="G39" s="13">
        <v>317513</v>
      </c>
      <c r="H39" s="13">
        <v>314113</v>
      </c>
      <c r="J39" s="1544"/>
      <c r="K39" s="1545"/>
    </row>
    <row r="40" spans="1:11" ht="14.25" customHeight="1" x14ac:dyDescent="0.25">
      <c r="A40" s="696" t="s">
        <v>1590</v>
      </c>
      <c r="B40" s="282"/>
      <c r="C40" s="13">
        <v>68795</v>
      </c>
      <c r="D40" s="13">
        <v>72908</v>
      </c>
      <c r="E40" s="13">
        <v>82610</v>
      </c>
      <c r="F40" s="13">
        <v>87927</v>
      </c>
      <c r="G40" s="13">
        <v>92346</v>
      </c>
      <c r="H40" s="13">
        <v>89462</v>
      </c>
      <c r="J40" s="1544"/>
      <c r="K40" s="1545"/>
    </row>
    <row r="41" spans="1:11" ht="14.25" customHeight="1" x14ac:dyDescent="0.25">
      <c r="A41" s="696" t="s">
        <v>1591</v>
      </c>
      <c r="B41" s="282"/>
      <c r="C41" s="13">
        <v>187031</v>
      </c>
      <c r="D41" s="13">
        <v>201528</v>
      </c>
      <c r="E41" s="13">
        <v>221435</v>
      </c>
      <c r="F41" s="13">
        <v>232609</v>
      </c>
      <c r="G41" s="13">
        <v>247714</v>
      </c>
      <c r="H41" s="13">
        <v>266126</v>
      </c>
      <c r="J41" s="1544"/>
      <c r="K41" s="1545"/>
    </row>
    <row r="42" spans="1:11" ht="14.25" customHeight="1" x14ac:dyDescent="0.25">
      <c r="A42" s="10" t="s">
        <v>454</v>
      </c>
      <c r="B42" s="77"/>
      <c r="C42" s="13">
        <v>421241</v>
      </c>
      <c r="D42" s="13">
        <v>407148</v>
      </c>
      <c r="E42" s="13">
        <v>405263</v>
      </c>
      <c r="F42" s="13">
        <v>412871</v>
      </c>
      <c r="G42" s="13">
        <v>434353</v>
      </c>
      <c r="H42" s="13">
        <v>445382</v>
      </c>
      <c r="J42" s="1544"/>
      <c r="K42" s="1545"/>
    </row>
    <row r="43" spans="1:11" ht="14.25" customHeight="1" x14ac:dyDescent="0.25">
      <c r="A43" s="696" t="s">
        <v>1588</v>
      </c>
      <c r="B43" s="77"/>
      <c r="C43" s="13">
        <v>145314</v>
      </c>
      <c r="D43" s="13">
        <v>146825</v>
      </c>
      <c r="E43" s="13">
        <v>162674</v>
      </c>
      <c r="F43" s="13">
        <v>170466</v>
      </c>
      <c r="G43" s="13">
        <v>179393</v>
      </c>
      <c r="H43" s="13">
        <v>186359</v>
      </c>
      <c r="J43" s="1544"/>
      <c r="K43" s="1545"/>
    </row>
    <row r="44" spans="1:11" ht="14.25" customHeight="1" x14ac:dyDescent="0.25">
      <c r="A44" s="696" t="s">
        <v>1592</v>
      </c>
      <c r="B44" s="66"/>
      <c r="C44" s="13" t="s">
        <v>1270</v>
      </c>
      <c r="D44" s="13" t="s">
        <v>1270</v>
      </c>
      <c r="E44" s="13">
        <v>51643</v>
      </c>
      <c r="F44" s="13" t="s">
        <v>1270</v>
      </c>
      <c r="G44" s="13" t="s">
        <v>1270</v>
      </c>
      <c r="H44" s="13" t="s">
        <v>1270</v>
      </c>
      <c r="J44" s="1544"/>
      <c r="K44" s="1545"/>
    </row>
    <row r="45" spans="1:11" ht="14.25" customHeight="1" x14ac:dyDescent="0.25">
      <c r="A45" s="10" t="s">
        <v>631</v>
      </c>
      <c r="B45" s="66"/>
      <c r="C45" s="13">
        <f t="shared" ref="C45:H45" si="0">C35-SUM(C38:C44)</f>
        <v>455474</v>
      </c>
      <c r="D45" s="13">
        <f t="shared" si="0"/>
        <v>477570</v>
      </c>
      <c r="E45" s="13">
        <f t="shared" si="0"/>
        <v>446615</v>
      </c>
      <c r="F45" s="13">
        <f t="shared" si="0"/>
        <v>511962</v>
      </c>
      <c r="G45" s="13">
        <f t="shared" si="0"/>
        <v>523646</v>
      </c>
      <c r="H45" s="13">
        <f t="shared" si="0"/>
        <v>550495</v>
      </c>
      <c r="J45" s="1544"/>
      <c r="K45" s="1545"/>
    </row>
    <row r="46" spans="1:11" ht="14.25" customHeight="1" x14ac:dyDescent="0.25">
      <c r="A46" s="10"/>
      <c r="B46" s="66"/>
      <c r="C46" s="13"/>
      <c r="D46" s="13"/>
      <c r="E46" s="13"/>
      <c r="F46" s="13"/>
      <c r="G46" s="13"/>
      <c r="H46" s="13"/>
    </row>
    <row r="47" spans="1:11" ht="14.25" customHeight="1" x14ac:dyDescent="0.25">
      <c r="A47" s="696" t="s">
        <v>1593</v>
      </c>
      <c r="B47" s="13"/>
      <c r="C47" s="13">
        <f t="shared" ref="C47:H47" si="1">C35-C38</f>
        <v>1576897</v>
      </c>
      <c r="D47" s="13">
        <f t="shared" si="1"/>
        <v>1571521</v>
      </c>
      <c r="E47" s="13">
        <f t="shared" si="1"/>
        <v>1656676</v>
      </c>
      <c r="F47" s="13">
        <f t="shared" si="1"/>
        <v>1737861</v>
      </c>
      <c r="G47" s="13">
        <f t="shared" si="1"/>
        <v>1794965</v>
      </c>
      <c r="H47" s="13">
        <f t="shared" si="1"/>
        <v>1851937</v>
      </c>
    </row>
    <row r="48" spans="1:11" x14ac:dyDescent="0.25">
      <c r="C48" s="151"/>
    </row>
    <row r="49" spans="1:9" ht="13.8" x14ac:dyDescent="0.25">
      <c r="A49" s="10"/>
      <c r="B49" s="152"/>
      <c r="C49" s="152"/>
      <c r="D49" s="152"/>
      <c r="E49" s="152"/>
      <c r="F49" s="152"/>
      <c r="G49" s="152"/>
      <c r="H49" s="152"/>
      <c r="I49" s="260"/>
    </row>
    <row r="50" spans="1:9" ht="13.8" x14ac:dyDescent="0.25">
      <c r="A50" s="27" t="s">
        <v>1378</v>
      </c>
      <c r="B50" s="152"/>
      <c r="C50" s="152"/>
      <c r="D50" s="152"/>
      <c r="E50" s="152"/>
      <c r="G50" s="48"/>
    </row>
    <row r="51" spans="1:9" ht="13.8" x14ac:dyDescent="0.25">
      <c r="A51" s="10"/>
      <c r="B51" s="152"/>
      <c r="C51" s="152"/>
      <c r="D51" s="152"/>
      <c r="E51" s="152"/>
    </row>
    <row r="52" spans="1:9" ht="27" customHeight="1" x14ac:dyDescent="0.25">
      <c r="A52" s="1457" t="s">
        <v>2278</v>
      </c>
      <c r="B52" s="1457"/>
      <c r="C52" s="1457"/>
      <c r="D52" s="1457"/>
      <c r="E52" s="1457"/>
      <c r="F52" s="1457"/>
      <c r="G52" s="1457"/>
      <c r="H52" s="1457"/>
    </row>
    <row r="53" spans="1:9" ht="13.8" x14ac:dyDescent="0.25">
      <c r="A53" s="1440"/>
      <c r="B53" s="1440"/>
      <c r="C53" s="1440"/>
      <c r="D53" s="1440"/>
      <c r="E53" s="1440"/>
      <c r="F53" s="1440"/>
      <c r="G53" s="1440"/>
      <c r="H53" s="1440"/>
    </row>
    <row r="54" spans="1:9" x14ac:dyDescent="0.25">
      <c r="C54" t="s">
        <v>992</v>
      </c>
    </row>
    <row r="56" spans="1:9" x14ac:dyDescent="0.25">
      <c r="C56" s="48"/>
      <c r="D56" s="48"/>
      <c r="E56" s="48"/>
      <c r="F56" s="48"/>
      <c r="G56" s="48"/>
      <c r="H56" s="48"/>
    </row>
  </sheetData>
  <customSheetViews>
    <customSheetView guid="{F67F5823-51D5-4D47-B100-5B47C1E6BCB9}" showPageBreaks="1" fitToPage="1" printArea="1" topLeftCell="A19">
      <selection activeCell="I43" sqref="I43"/>
      <pageMargins left="0.75" right="0.75" top="1" bottom="1" header="0.5" footer="0.5"/>
      <printOptions horizontalCentered="1"/>
      <pageSetup scale="75" firstPageNumber="33" orientation="portrait" verticalDpi="300" r:id="rId1"/>
      <headerFooter alignWithMargins="0">
        <oddFooter>&amp;C&amp;P</oddFooter>
      </headerFooter>
    </customSheetView>
    <customSheetView guid="{9014CDA8-C3FC-41E6-A045-DAEFC55B82B1}" showPageBreaks="1" fitToPage="1" printArea="1">
      <selection activeCell="A4" sqref="A4:H4"/>
      <pageMargins left="0.75" right="0.75" top="1" bottom="1" header="0.5" footer="0.5"/>
      <printOptions horizontalCentered="1"/>
      <pageSetup scale="76" firstPageNumber="33" orientation="portrait" verticalDpi="300" r:id="rId2"/>
      <headerFooter alignWithMargins="0">
        <oddFooter>&amp;C&amp;P</oddFooter>
      </headerFooter>
    </customSheetView>
  </customSheetViews>
  <mergeCells count="11">
    <mergeCell ref="A53:H53"/>
    <mergeCell ref="A52:H52"/>
    <mergeCell ref="A29:H29"/>
    <mergeCell ref="A28:H28"/>
    <mergeCell ref="A1:H1"/>
    <mergeCell ref="A3:H3"/>
    <mergeCell ref="A4:H4"/>
    <mergeCell ref="A27:H27"/>
    <mergeCell ref="B21:G21"/>
    <mergeCell ref="B20:G20"/>
    <mergeCell ref="B22:G22"/>
  </mergeCells>
  <phoneticPr fontId="0" type="noConversion"/>
  <hyperlinks>
    <hyperlink ref="B21:G21" r:id="rId3" display="Source: Statistics Canada. Table 20-10-0008-01 - Retail trade sales by province and territory"/>
    <hyperlink ref="A52:H52" r:id="rId4" display="Source: Statistics Canada. Table 20-10-0008-01 - Retail trade sales by province and territory"/>
  </hyperlinks>
  <printOptions horizontalCentered="1"/>
  <pageMargins left="0.74803149606299202" right="0.74803149606299202" top="0.98425196850393704" bottom="0.98425196850393704" header="0.511811023622047" footer="0.511811023622047"/>
  <pageSetup scale="77" firstPageNumber="27" orientation="portrait" useFirstPageNumber="1" r:id="rId5"/>
  <headerFooter alignWithMargins="0"/>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4"/>
    <pageSetUpPr fitToPage="1"/>
  </sheetPr>
  <dimension ref="A1:Q70"/>
  <sheetViews>
    <sheetView zoomScaleNormal="100" workbookViewId="0">
      <selection sqref="A1:K1"/>
    </sheetView>
  </sheetViews>
  <sheetFormatPr defaultRowHeight="13.2" x14ac:dyDescent="0.25"/>
  <cols>
    <col min="1" max="1" width="10.5546875" style="2" customWidth="1"/>
    <col min="2" max="2" width="10.33203125" customWidth="1"/>
    <col min="3" max="3" width="12" bestFit="1" customWidth="1"/>
    <col min="4" max="4" width="13" bestFit="1" customWidth="1"/>
    <col min="5" max="5" width="14.33203125" bestFit="1" customWidth="1"/>
    <col min="6" max="6" width="0.6640625" customWidth="1"/>
    <col min="7" max="7" width="12.5546875" customWidth="1"/>
    <col min="8" max="8" width="14.33203125" bestFit="1" customWidth="1"/>
    <col min="9" max="9" width="0.6640625" customWidth="1"/>
    <col min="10" max="10" width="10.109375" bestFit="1" customWidth="1"/>
    <col min="11" max="11" width="14.33203125" bestFit="1" customWidth="1"/>
  </cols>
  <sheetData>
    <row r="1" spans="1:17" ht="17.399999999999999" x14ac:dyDescent="0.3">
      <c r="A1" s="1436" t="s">
        <v>734</v>
      </c>
      <c r="B1" s="1436"/>
      <c r="C1" s="1436"/>
      <c r="D1" s="1436"/>
      <c r="E1" s="1436"/>
      <c r="F1" s="1436"/>
      <c r="G1" s="1436"/>
      <c r="H1" s="1436"/>
      <c r="I1" s="1436"/>
      <c r="J1" s="1436"/>
      <c r="K1" s="1436"/>
    </row>
    <row r="2" spans="1:17" ht="17.399999999999999" x14ac:dyDescent="0.3">
      <c r="A2" s="16"/>
      <c r="B2" s="1"/>
      <c r="C2" s="1"/>
      <c r="D2" s="1"/>
      <c r="E2" s="1"/>
      <c r="F2" s="1"/>
      <c r="G2" s="1"/>
      <c r="H2" s="1"/>
      <c r="I2" s="1"/>
      <c r="J2" s="1"/>
      <c r="K2" s="1"/>
    </row>
    <row r="3" spans="1:17" ht="17.399999999999999" x14ac:dyDescent="0.3">
      <c r="A3" s="1437" t="s">
        <v>2491</v>
      </c>
      <c r="B3" s="1437"/>
      <c r="C3" s="1437"/>
      <c r="D3" s="1437"/>
      <c r="E3" s="1437"/>
      <c r="F3" s="1437"/>
      <c r="G3" s="1437"/>
      <c r="H3" s="1437"/>
      <c r="I3" s="1437"/>
      <c r="J3" s="1437"/>
      <c r="K3" s="1437"/>
    </row>
    <row r="4" spans="1:17" ht="17.399999999999999" x14ac:dyDescent="0.3">
      <c r="A4" s="1437" t="s">
        <v>444</v>
      </c>
      <c r="B4" s="1437"/>
      <c r="C4" s="1437"/>
      <c r="D4" s="1437"/>
      <c r="E4" s="1437"/>
      <c r="F4" s="1437"/>
      <c r="G4" s="1437"/>
      <c r="H4" s="1437"/>
      <c r="I4" s="1437"/>
      <c r="J4" s="1437"/>
      <c r="K4" s="1437"/>
    </row>
    <row r="5" spans="1:17" ht="17.399999999999999" x14ac:dyDescent="0.3">
      <c r="A5" s="1437" t="s">
        <v>1394</v>
      </c>
      <c r="B5" s="1437"/>
      <c r="C5" s="1437"/>
      <c r="D5" s="1437"/>
      <c r="E5" s="1437"/>
      <c r="F5" s="1437"/>
      <c r="G5" s="1437"/>
      <c r="H5" s="1437"/>
      <c r="I5" s="1437"/>
      <c r="J5" s="1437"/>
      <c r="K5" s="1437"/>
    </row>
    <row r="6" spans="1:17" ht="12.75" customHeight="1" x14ac:dyDescent="0.3">
      <c r="A6" s="16"/>
      <c r="B6" s="16"/>
      <c r="C6" s="16"/>
      <c r="D6" s="16"/>
      <c r="E6" s="16"/>
      <c r="F6" s="16"/>
      <c r="G6" s="16"/>
      <c r="H6" s="16"/>
      <c r="I6" s="16"/>
      <c r="J6" s="16"/>
      <c r="K6" s="16"/>
    </row>
    <row r="7" spans="1:17" ht="15.6" x14ac:dyDescent="0.3">
      <c r="G7" s="1445" t="s">
        <v>1144</v>
      </c>
      <c r="H7" s="1445"/>
      <c r="J7" s="1445" t="s">
        <v>1181</v>
      </c>
      <c r="K7" s="1445"/>
    </row>
    <row r="8" spans="1:17" ht="15.6" x14ac:dyDescent="0.3">
      <c r="B8" s="1445" t="s">
        <v>1304</v>
      </c>
      <c r="C8" s="1445"/>
      <c r="D8" s="1445"/>
      <c r="E8" s="1445"/>
      <c r="F8" s="17"/>
      <c r="G8" s="1445" t="s">
        <v>1145</v>
      </c>
      <c r="H8" s="1445"/>
      <c r="I8" s="17"/>
      <c r="J8" s="1445" t="s">
        <v>1145</v>
      </c>
      <c r="K8" s="1445"/>
    </row>
    <row r="9" spans="1:17" ht="4.5" customHeight="1" thickBot="1" x14ac:dyDescent="0.3">
      <c r="B9" s="25"/>
      <c r="C9" s="25"/>
      <c r="D9" s="25"/>
      <c r="E9" s="25"/>
      <c r="F9" s="36"/>
      <c r="G9" s="25"/>
      <c r="H9" s="25"/>
      <c r="I9" s="36"/>
      <c r="J9" s="25"/>
      <c r="K9" s="25"/>
    </row>
    <row r="10" spans="1:17" ht="4.5" customHeight="1" x14ac:dyDescent="0.25"/>
    <row r="11" spans="1:17" s="17" customFormat="1" ht="15.6" x14ac:dyDescent="0.3">
      <c r="A11" s="11"/>
      <c r="B11" s="17" t="s">
        <v>1292</v>
      </c>
      <c r="C11" s="17" t="s">
        <v>1294</v>
      </c>
      <c r="D11" s="17" t="s">
        <v>373</v>
      </c>
      <c r="E11" s="17" t="s">
        <v>776</v>
      </c>
      <c r="H11" s="17" t="s">
        <v>776</v>
      </c>
      <c r="J11" s="1"/>
      <c r="K11" s="17" t="s">
        <v>776</v>
      </c>
    </row>
    <row r="12" spans="1:17" s="17" customFormat="1" ht="15.6" x14ac:dyDescent="0.3">
      <c r="A12" s="11" t="s">
        <v>622</v>
      </c>
      <c r="B12" s="17" t="s">
        <v>1293</v>
      </c>
      <c r="C12" s="17" t="s">
        <v>1142</v>
      </c>
      <c r="D12" s="17" t="s">
        <v>1143</v>
      </c>
      <c r="E12" s="17" t="s">
        <v>869</v>
      </c>
      <c r="G12" s="17" t="s">
        <v>373</v>
      </c>
      <c r="H12" s="17" t="s">
        <v>869</v>
      </c>
      <c r="J12" s="17" t="s">
        <v>373</v>
      </c>
      <c r="K12" s="17" t="s">
        <v>869</v>
      </c>
    </row>
    <row r="13" spans="1:17" ht="4.5" customHeight="1" thickBot="1" x14ac:dyDescent="0.3">
      <c r="A13" s="18"/>
      <c r="B13" s="89"/>
      <c r="C13" s="89"/>
      <c r="D13" s="89"/>
      <c r="E13" s="89"/>
      <c r="F13" s="159"/>
      <c r="G13" s="89"/>
      <c r="H13" s="89"/>
      <c r="I13" s="159"/>
      <c r="J13" s="89"/>
      <c r="K13" s="89"/>
    </row>
    <row r="14" spans="1:17" ht="4.5" customHeight="1" x14ac:dyDescent="0.25">
      <c r="B14" s="598"/>
      <c r="C14" s="1"/>
      <c r="D14" s="1"/>
      <c r="E14" s="1"/>
      <c r="F14" s="1"/>
      <c r="G14" s="1"/>
      <c r="H14" s="1"/>
      <c r="I14" s="159"/>
      <c r="J14" s="1"/>
      <c r="K14" s="1"/>
    </row>
    <row r="15" spans="1:17" s="27" customFormat="1" ht="13.8" x14ac:dyDescent="0.25">
      <c r="A15" s="10">
        <v>2003</v>
      </c>
      <c r="B15" s="1181">
        <v>46560</v>
      </c>
      <c r="C15" s="1181">
        <v>11783</v>
      </c>
      <c r="D15" s="1181">
        <v>58344</v>
      </c>
      <c r="E15" s="202">
        <v>-6.2927628408981366</v>
      </c>
      <c r="F15" s="108"/>
      <c r="G15" s="1181">
        <v>69153</v>
      </c>
      <c r="H15" s="202">
        <v>0.34098493862271262</v>
      </c>
      <c r="I15" s="108"/>
      <c r="J15" s="1181">
        <v>127498</v>
      </c>
      <c r="K15" s="202">
        <v>-2.8075712183929125</v>
      </c>
      <c r="N15" s="166"/>
      <c r="O15" s="166"/>
      <c r="Q15" s="166"/>
    </row>
    <row r="16" spans="1:17" s="27" customFormat="1" ht="13.8" x14ac:dyDescent="0.25">
      <c r="A16" s="10">
        <v>2004</v>
      </c>
      <c r="B16" s="1305">
        <v>42782</v>
      </c>
      <c r="C16" s="1305">
        <v>13704</v>
      </c>
      <c r="D16" s="1305">
        <v>56486</v>
      </c>
      <c r="E16" s="202">
        <v>-3.1845605375017128</v>
      </c>
      <c r="F16" s="108"/>
      <c r="G16" s="1305">
        <v>68339</v>
      </c>
      <c r="H16" s="202">
        <v>-1.1771000535045428</v>
      </c>
      <c r="I16" s="108"/>
      <c r="J16" s="1305">
        <v>124825</v>
      </c>
      <c r="K16" s="202">
        <v>-2.0965034745643041</v>
      </c>
    </row>
    <row r="17" spans="1:11" s="27" customFormat="1" ht="13.8" x14ac:dyDescent="0.25">
      <c r="A17" s="10">
        <v>2005</v>
      </c>
      <c r="B17" s="1305">
        <v>46546</v>
      </c>
      <c r="C17" s="1305">
        <v>15749</v>
      </c>
      <c r="D17" s="1305">
        <v>62295</v>
      </c>
      <c r="E17" s="202">
        <v>10.283964168112458</v>
      </c>
      <c r="F17" s="108"/>
      <c r="G17" s="1305">
        <v>64064</v>
      </c>
      <c r="H17" s="202">
        <v>-6.2555788056600221</v>
      </c>
      <c r="I17" s="108"/>
      <c r="J17" s="1305">
        <v>126359</v>
      </c>
      <c r="K17" s="202">
        <v>1.2289204886841487</v>
      </c>
    </row>
    <row r="18" spans="1:11" s="27" customFormat="1" ht="13.8" x14ac:dyDescent="0.25">
      <c r="A18" s="10">
        <v>2006</v>
      </c>
      <c r="B18" s="1305">
        <v>49743</v>
      </c>
      <c r="C18" s="1305">
        <v>17124</v>
      </c>
      <c r="D18" s="1305">
        <v>66868</v>
      </c>
      <c r="E18" s="202">
        <v>7.3408780801027307</v>
      </c>
      <c r="F18" s="108"/>
      <c r="G18" s="1305">
        <v>63156</v>
      </c>
      <c r="H18" s="202">
        <v>-1.4173326673326714</v>
      </c>
      <c r="I18" s="108"/>
      <c r="J18" s="1305">
        <v>130027</v>
      </c>
      <c r="K18" s="202">
        <v>2.9028403200405117</v>
      </c>
    </row>
    <row r="19" spans="1:11" s="27" customFormat="1" ht="13.8" x14ac:dyDescent="0.25">
      <c r="A19" s="10">
        <v>2007</v>
      </c>
      <c r="B19" s="1305">
        <v>52855</v>
      </c>
      <c r="C19" s="1305">
        <v>17867</v>
      </c>
      <c r="D19" s="1305">
        <v>70723</v>
      </c>
      <c r="E19" s="202">
        <v>5.7650894299216437</v>
      </c>
      <c r="F19" s="108"/>
      <c r="G19" s="1305">
        <v>67921</v>
      </c>
      <c r="H19" s="202">
        <v>7.544809677623654</v>
      </c>
      <c r="I19" s="108"/>
      <c r="J19" s="1305">
        <v>138646</v>
      </c>
      <c r="K19" s="202">
        <v>6.6286232859329219</v>
      </c>
    </row>
    <row r="20" spans="1:11" s="27" customFormat="1" ht="13.8" x14ac:dyDescent="0.25">
      <c r="A20" s="10">
        <v>2008</v>
      </c>
      <c r="B20" s="1305">
        <v>53826</v>
      </c>
      <c r="C20" s="1305">
        <v>19448</v>
      </c>
      <c r="D20" s="1305">
        <v>73276</v>
      </c>
      <c r="E20" s="202">
        <v>3.6098581790930728</v>
      </c>
      <c r="F20" s="108"/>
      <c r="G20" s="1305">
        <v>63473</v>
      </c>
      <c r="H20" s="202">
        <v>-6.5487846174231867</v>
      </c>
      <c r="I20" s="108"/>
      <c r="J20" s="1305">
        <v>136747</v>
      </c>
      <c r="K20" s="202">
        <v>-1.3696752881439012</v>
      </c>
    </row>
    <row r="21" spans="1:11" s="27" customFormat="1" ht="13.8" x14ac:dyDescent="0.25">
      <c r="A21" s="10">
        <v>2009</v>
      </c>
      <c r="B21" s="1305">
        <v>45983</v>
      </c>
      <c r="C21" s="1305">
        <v>21303</v>
      </c>
      <c r="D21" s="1305">
        <v>67288</v>
      </c>
      <c r="E21" s="202">
        <v>-8.1718434412358718</v>
      </c>
      <c r="F21" s="108"/>
      <c r="G21" s="1305">
        <v>77379</v>
      </c>
      <c r="H21" s="202">
        <v>21.908528035542663</v>
      </c>
      <c r="I21" s="108"/>
      <c r="J21" s="1305">
        <v>144666</v>
      </c>
      <c r="K21" s="202">
        <v>5.7909862739219164</v>
      </c>
    </row>
    <row r="22" spans="1:11" s="27" customFormat="1" ht="13.8" x14ac:dyDescent="0.25">
      <c r="A22" s="10">
        <v>2010</v>
      </c>
      <c r="B22" s="1305">
        <v>44142</v>
      </c>
      <c r="C22" s="1305">
        <v>19753</v>
      </c>
      <c r="D22" s="1305">
        <v>63891</v>
      </c>
      <c r="E22" s="202">
        <v>-5.0484484603495421</v>
      </c>
      <c r="F22" s="108"/>
      <c r="G22" s="1305">
        <v>99685</v>
      </c>
      <c r="H22" s="202">
        <v>28.826942710554547</v>
      </c>
      <c r="I22" s="108"/>
      <c r="J22" s="1305">
        <v>163580</v>
      </c>
      <c r="K22" s="202">
        <v>13.074253798404612</v>
      </c>
    </row>
    <row r="23" spans="1:11" s="27" customFormat="1" ht="13.8" x14ac:dyDescent="0.25">
      <c r="A23" s="10">
        <v>2011</v>
      </c>
      <c r="B23" s="1305">
        <v>46061</v>
      </c>
      <c r="C23" s="1305">
        <v>15318</v>
      </c>
      <c r="D23" s="1305">
        <v>61379</v>
      </c>
      <c r="E23" s="202">
        <v>-3.9316961700396003</v>
      </c>
      <c r="F23" s="108"/>
      <c r="G23" s="1305">
        <v>101027</v>
      </c>
      <c r="H23" s="202">
        <v>1.3462406580729391</v>
      </c>
      <c r="I23" s="108"/>
      <c r="J23" s="1305">
        <v>162405</v>
      </c>
      <c r="K23" s="202">
        <v>-0.71830297102335461</v>
      </c>
    </row>
    <row r="24" spans="1:11" s="125" customFormat="1" ht="13.8" x14ac:dyDescent="0.25">
      <c r="A24" s="654">
        <v>2012</v>
      </c>
      <c r="B24" s="1305">
        <v>56237</v>
      </c>
      <c r="C24" s="1305">
        <v>20365</v>
      </c>
      <c r="D24" s="1305">
        <v>76600</v>
      </c>
      <c r="E24" s="202">
        <v>24.798383812052993</v>
      </c>
      <c r="F24" s="108"/>
      <c r="G24" s="1305">
        <v>101745</v>
      </c>
      <c r="H24" s="202">
        <v>0.71070109970601258</v>
      </c>
      <c r="I24" s="108"/>
      <c r="J24" s="1305">
        <v>178348</v>
      </c>
      <c r="K24" s="202">
        <v>9.8168159847295442</v>
      </c>
    </row>
    <row r="25" spans="1:11" s="125" customFormat="1" ht="13.8" x14ac:dyDescent="0.25">
      <c r="A25" s="696">
        <v>2013</v>
      </c>
      <c r="B25" s="1305">
        <v>69589</v>
      </c>
      <c r="C25" s="1305">
        <v>22553</v>
      </c>
      <c r="D25" s="1305">
        <v>92141</v>
      </c>
      <c r="E25" s="202">
        <v>20.288511749347251</v>
      </c>
      <c r="F25" s="108"/>
      <c r="G25" s="1305">
        <v>114370</v>
      </c>
      <c r="H25" s="202">
        <v>12.408472160794147</v>
      </c>
      <c r="I25" s="108"/>
      <c r="J25" s="1305">
        <v>206511</v>
      </c>
      <c r="K25" s="202">
        <v>15.791037746428337</v>
      </c>
    </row>
    <row r="26" spans="1:11" s="27" customFormat="1" ht="13.8" x14ac:dyDescent="0.25">
      <c r="A26" s="778">
        <v>2014</v>
      </c>
      <c r="B26" s="1305">
        <v>67653</v>
      </c>
      <c r="C26" s="1305">
        <v>23233</v>
      </c>
      <c r="D26" s="1305">
        <v>90887</v>
      </c>
      <c r="E26" s="202">
        <v>-1.3609576627125808</v>
      </c>
      <c r="F26" s="108"/>
      <c r="G26" s="1305">
        <v>127925</v>
      </c>
      <c r="H26" s="202">
        <v>11.851884235376421</v>
      </c>
      <c r="I26" s="108"/>
      <c r="J26" s="1305">
        <v>218813</v>
      </c>
      <c r="K26" s="202">
        <v>5.9570676622552776</v>
      </c>
    </row>
    <row r="27" spans="1:11" s="27" customFormat="1" ht="13.8" x14ac:dyDescent="0.25">
      <c r="A27" s="870">
        <v>2015</v>
      </c>
      <c r="B27" s="1305">
        <v>61429</v>
      </c>
      <c r="C27" s="1305">
        <v>21388</v>
      </c>
      <c r="D27" s="1305">
        <v>82817</v>
      </c>
      <c r="E27" s="202">
        <v>-8.8791576353053792</v>
      </c>
      <c r="F27" s="108"/>
      <c r="G27" s="1305">
        <v>162713</v>
      </c>
      <c r="H27" s="202">
        <v>27.194059018956416</v>
      </c>
      <c r="I27" s="108"/>
      <c r="J27" s="1305">
        <v>245529</v>
      </c>
      <c r="K27" s="202">
        <v>12.209512231905784</v>
      </c>
    </row>
    <row r="28" spans="1:11" s="27" customFormat="1" ht="14.25" customHeight="1" x14ac:dyDescent="0.25">
      <c r="A28" s="963">
        <v>2016</v>
      </c>
      <c r="B28" s="1305">
        <v>58328</v>
      </c>
      <c r="C28" s="1305">
        <v>18410</v>
      </c>
      <c r="D28" s="1305">
        <v>76738</v>
      </c>
      <c r="E28" s="202">
        <v>-7.3402803772172343</v>
      </c>
      <c r="F28" s="108"/>
      <c r="G28" s="1305">
        <v>210391</v>
      </c>
      <c r="H28" s="202">
        <v>29.30189966382526</v>
      </c>
      <c r="I28" s="108"/>
      <c r="J28" s="1305">
        <v>287129</v>
      </c>
      <c r="K28" s="202">
        <v>16.943008768821599</v>
      </c>
    </row>
    <row r="29" spans="1:11" s="27" customFormat="1" ht="13.8" x14ac:dyDescent="0.25">
      <c r="A29" s="1069">
        <v>2017</v>
      </c>
      <c r="B29" s="1305">
        <v>54486</v>
      </c>
      <c r="C29" s="1305">
        <v>16750</v>
      </c>
      <c r="D29" s="1305">
        <v>71236</v>
      </c>
      <c r="E29" s="202">
        <v>-7.1698506606896135</v>
      </c>
      <c r="F29" s="108"/>
      <c r="G29" s="1305">
        <v>224407</v>
      </c>
      <c r="H29" s="202">
        <v>6.6618819246070382</v>
      </c>
      <c r="I29" s="108"/>
      <c r="J29" s="1305">
        <v>295645</v>
      </c>
      <c r="K29" s="202">
        <v>2.9659142754650425</v>
      </c>
    </row>
    <row r="30" spans="1:11" s="27" customFormat="1" ht="14.25" customHeight="1" x14ac:dyDescent="0.25">
      <c r="A30" s="1177">
        <v>2018</v>
      </c>
      <c r="B30" s="1305">
        <v>44168</v>
      </c>
      <c r="C30" s="1305">
        <v>14980</v>
      </c>
      <c r="D30" s="1305">
        <v>59150</v>
      </c>
      <c r="E30" s="202">
        <v>-16.966140715368638</v>
      </c>
      <c r="F30" s="108"/>
      <c r="G30" s="1305">
        <v>209445</v>
      </c>
      <c r="H30" s="202">
        <v>-6.6673499489766304</v>
      </c>
      <c r="I30" s="108"/>
      <c r="J30" s="1305">
        <v>268591</v>
      </c>
      <c r="K30" s="202">
        <v>-9.1508396894924626</v>
      </c>
    </row>
    <row r="31" spans="1:11" s="27" customFormat="1" ht="14.25" customHeight="1" x14ac:dyDescent="0.25">
      <c r="A31" s="1302">
        <v>2019</v>
      </c>
      <c r="B31" s="1305">
        <v>42016</v>
      </c>
      <c r="C31" s="1305">
        <v>16064</v>
      </c>
      <c r="D31" s="1305">
        <v>58079</v>
      </c>
      <c r="E31" s="202">
        <f>(D31/D30-1)*100</f>
        <v>-1.8106508875739613</v>
      </c>
      <c r="F31" s="108"/>
      <c r="G31" s="1305">
        <v>240623</v>
      </c>
      <c r="H31" s="202">
        <f>(G31/G30-1)*100</f>
        <v>14.886008259925031</v>
      </c>
      <c r="I31" s="108"/>
      <c r="J31" s="1305">
        <v>298703</v>
      </c>
      <c r="K31" s="202">
        <f>(J31/J30-1)*100</f>
        <v>11.211097914673228</v>
      </c>
    </row>
    <row r="32" spans="1:11" s="27" customFormat="1" ht="12.75" customHeight="1" x14ac:dyDescent="0.25"/>
    <row r="33" spans="1:12" ht="12.75" customHeight="1" x14ac:dyDescent="0.25">
      <c r="A33" s="10"/>
      <c r="B33" s="37"/>
      <c r="C33" s="37"/>
      <c r="D33" s="37"/>
      <c r="E33" s="37"/>
      <c r="F33" s="37"/>
      <c r="G33" s="37"/>
      <c r="H33" s="37"/>
      <c r="I33" s="37"/>
      <c r="J33" s="37"/>
      <c r="K33" s="27"/>
    </row>
    <row r="34" spans="1:12" ht="17.399999999999999" x14ac:dyDescent="0.3">
      <c r="A34" s="1437" t="s">
        <v>2492</v>
      </c>
      <c r="B34" s="1437"/>
      <c r="C34" s="1437"/>
      <c r="D34" s="1437"/>
      <c r="E34" s="1437"/>
      <c r="F34" s="1437"/>
      <c r="G34" s="1437"/>
      <c r="H34" s="1437"/>
      <c r="I34" s="1437"/>
      <c r="J34" s="1437"/>
      <c r="K34" s="1437"/>
    </row>
    <row r="35" spans="1:12" ht="17.399999999999999" x14ac:dyDescent="0.3">
      <c r="A35" s="1437" t="s">
        <v>444</v>
      </c>
      <c r="B35" s="1437"/>
      <c r="C35" s="1437"/>
      <c r="D35" s="1437"/>
      <c r="E35" s="1437"/>
      <c r="F35" s="1437"/>
      <c r="G35" s="1437"/>
      <c r="H35" s="1437"/>
      <c r="I35" s="1437"/>
      <c r="J35" s="1437"/>
      <c r="K35" s="1437"/>
    </row>
    <row r="36" spans="1:12" ht="17.399999999999999" x14ac:dyDescent="0.3">
      <c r="A36" s="1437" t="s">
        <v>1395</v>
      </c>
      <c r="B36" s="1437"/>
      <c r="C36" s="1437"/>
      <c r="D36" s="1437"/>
      <c r="E36" s="1437"/>
      <c r="F36" s="1437"/>
      <c r="G36" s="1437"/>
      <c r="H36" s="1437"/>
      <c r="I36" s="1437"/>
      <c r="J36" s="1437"/>
      <c r="K36" s="1437"/>
    </row>
    <row r="37" spans="1:12" ht="12.75" customHeight="1" x14ac:dyDescent="0.3">
      <c r="A37" s="49"/>
      <c r="B37" s="16"/>
      <c r="C37" s="16"/>
      <c r="D37" s="16"/>
      <c r="E37" s="16"/>
      <c r="F37" s="16"/>
      <c r="G37" s="16"/>
      <c r="H37" s="16"/>
      <c r="I37" s="16"/>
      <c r="J37" s="16"/>
      <c r="K37" s="16"/>
    </row>
    <row r="38" spans="1:12" ht="15.6" x14ac:dyDescent="0.3">
      <c r="G38" s="1445" t="s">
        <v>1144</v>
      </c>
      <c r="H38" s="1445"/>
      <c r="J38" s="1445" t="s">
        <v>1181</v>
      </c>
      <c r="K38" s="1445"/>
    </row>
    <row r="39" spans="1:12" ht="15.6" x14ac:dyDescent="0.3">
      <c r="B39" s="1445" t="s">
        <v>1304</v>
      </c>
      <c r="C39" s="1445"/>
      <c r="D39" s="1445"/>
      <c r="E39" s="1445"/>
      <c r="F39" s="17"/>
      <c r="G39" s="1445" t="s">
        <v>1145</v>
      </c>
      <c r="H39" s="1445"/>
      <c r="I39" s="17"/>
      <c r="J39" s="1445" t="s">
        <v>1145</v>
      </c>
      <c r="K39" s="1445"/>
    </row>
    <row r="40" spans="1:12" ht="4.5" customHeight="1" thickBot="1" x14ac:dyDescent="0.3">
      <c r="A40" s="18"/>
      <c r="B40" s="25"/>
      <c r="C40" s="25"/>
      <c r="D40" s="25"/>
      <c r="E40" s="25"/>
      <c r="F40" s="36"/>
      <c r="G40" s="25"/>
      <c r="H40" s="25"/>
      <c r="I40" s="36"/>
      <c r="J40" s="25"/>
      <c r="K40" s="25"/>
    </row>
    <row r="41" spans="1:12" ht="5.25" customHeight="1" x14ac:dyDescent="0.25"/>
    <row r="42" spans="1:12" s="17" customFormat="1" ht="15.6" x14ac:dyDescent="0.3">
      <c r="A42" s="11"/>
      <c r="B42" s="17" t="s">
        <v>1292</v>
      </c>
      <c r="C42" s="17" t="s">
        <v>1294</v>
      </c>
      <c r="D42" s="17" t="s">
        <v>373</v>
      </c>
      <c r="E42" s="17" t="s">
        <v>776</v>
      </c>
      <c r="H42" s="17" t="s">
        <v>776</v>
      </c>
      <c r="J42" s="1"/>
      <c r="K42" s="17" t="s">
        <v>776</v>
      </c>
    </row>
    <row r="43" spans="1:12" s="17" customFormat="1" ht="15.6" x14ac:dyDescent="0.3">
      <c r="A43" s="11" t="s">
        <v>622</v>
      </c>
      <c r="B43" s="17" t="s">
        <v>1293</v>
      </c>
      <c r="C43" s="17" t="s">
        <v>1142</v>
      </c>
      <c r="D43" s="17" t="s">
        <v>1143</v>
      </c>
      <c r="E43" s="17" t="s">
        <v>869</v>
      </c>
      <c r="G43" s="17" t="s">
        <v>373</v>
      </c>
      <c r="H43" s="17" t="s">
        <v>869</v>
      </c>
      <c r="J43" s="17" t="s">
        <v>373</v>
      </c>
      <c r="K43" s="17" t="s">
        <v>869</v>
      </c>
    </row>
    <row r="44" spans="1:12" ht="4.5" customHeight="1" thickBot="1" x14ac:dyDescent="0.3">
      <c r="A44" s="18"/>
      <c r="B44" s="89"/>
      <c r="C44" s="89"/>
      <c r="D44" s="89"/>
      <c r="E44" s="89"/>
      <c r="F44" s="159"/>
      <c r="G44" s="89"/>
      <c r="H44" s="89"/>
      <c r="I44" s="159"/>
      <c r="J44" s="89"/>
      <c r="K44" s="89"/>
    </row>
    <row r="45" spans="1:12" ht="4.5" customHeight="1" x14ac:dyDescent="0.25">
      <c r="B45" s="1"/>
      <c r="C45" s="1"/>
      <c r="D45" s="1"/>
      <c r="E45" s="1"/>
      <c r="F45" s="1"/>
      <c r="G45" s="1"/>
      <c r="H45" s="1"/>
      <c r="I45" s="159"/>
      <c r="J45" s="1"/>
      <c r="K45" s="1"/>
    </row>
    <row r="46" spans="1:12" s="27" customFormat="1" ht="13.8" x14ac:dyDescent="0.25">
      <c r="A46" s="10">
        <v>2003</v>
      </c>
      <c r="B46" s="22">
        <v>2054</v>
      </c>
      <c r="C46" s="22">
        <v>599</v>
      </c>
      <c r="D46" s="22">
        <v>2653</v>
      </c>
      <c r="E46" s="202">
        <v>-6.419753086419755</v>
      </c>
      <c r="F46" s="108"/>
      <c r="G46" s="22">
        <v>2078</v>
      </c>
      <c r="H46" s="202">
        <v>-3.8408144377602982</v>
      </c>
      <c r="I46" s="108"/>
      <c r="J46" s="22">
        <v>4731</v>
      </c>
      <c r="K46" s="202">
        <v>-5.304243394715769</v>
      </c>
      <c r="L46" s="37"/>
    </row>
    <row r="47" spans="1:12" s="27" customFormat="1" ht="13.8" x14ac:dyDescent="0.25">
      <c r="A47" s="10">
        <v>2004</v>
      </c>
      <c r="B47" s="22">
        <v>1907</v>
      </c>
      <c r="C47" s="22">
        <v>748</v>
      </c>
      <c r="D47" s="22">
        <v>2655</v>
      </c>
      <c r="E47" s="202">
        <v>7.5386355069739786E-2</v>
      </c>
      <c r="F47" s="108"/>
      <c r="G47" s="22">
        <v>2041</v>
      </c>
      <c r="H47" s="202">
        <v>-1.780558229066409</v>
      </c>
      <c r="I47" s="108"/>
      <c r="J47" s="22">
        <v>4696</v>
      </c>
      <c r="K47" s="202">
        <v>-0.73980131050518372</v>
      </c>
      <c r="L47" s="37"/>
    </row>
    <row r="48" spans="1:12" s="27" customFormat="1" ht="13.8" x14ac:dyDescent="0.25">
      <c r="A48" s="10">
        <v>2005</v>
      </c>
      <c r="B48" s="22">
        <v>2060</v>
      </c>
      <c r="C48" s="22">
        <v>849</v>
      </c>
      <c r="D48" s="22">
        <v>2909</v>
      </c>
      <c r="E48" s="202">
        <v>9.5668549905838063</v>
      </c>
      <c r="F48" s="108"/>
      <c r="G48" s="22">
        <v>1938</v>
      </c>
      <c r="H48" s="202">
        <v>-5.0465458108770234</v>
      </c>
      <c r="I48" s="108"/>
      <c r="J48" s="22">
        <v>4847</v>
      </c>
      <c r="K48" s="202">
        <v>3.2155025553662675</v>
      </c>
      <c r="L48" s="37"/>
    </row>
    <row r="49" spans="1:13" s="27" customFormat="1" ht="13.8" x14ac:dyDescent="0.25">
      <c r="A49" s="10">
        <v>2006</v>
      </c>
      <c r="B49" s="22">
        <v>2148</v>
      </c>
      <c r="C49" s="22">
        <v>886</v>
      </c>
      <c r="D49" s="22">
        <v>3034</v>
      </c>
      <c r="E49" s="202">
        <v>4.2970092815400429</v>
      </c>
      <c r="F49" s="108"/>
      <c r="G49" s="22">
        <v>1899</v>
      </c>
      <c r="H49" s="202">
        <v>-2.0123839009287936</v>
      </c>
      <c r="I49" s="108"/>
      <c r="J49" s="22">
        <v>4933</v>
      </c>
      <c r="K49" s="202">
        <v>1.7742933773468028</v>
      </c>
      <c r="L49" s="37"/>
    </row>
    <row r="50" spans="1:13" s="27" customFormat="1" ht="13.8" x14ac:dyDescent="0.25">
      <c r="A50" s="10">
        <v>2007</v>
      </c>
      <c r="B50" s="22">
        <v>2321</v>
      </c>
      <c r="C50" s="22">
        <v>917</v>
      </c>
      <c r="D50" s="22">
        <v>3238</v>
      </c>
      <c r="E50" s="202">
        <v>6.7237969676994025</v>
      </c>
      <c r="F50" s="108"/>
      <c r="G50" s="22">
        <v>2065</v>
      </c>
      <c r="H50" s="202">
        <v>8.7414428646656042</v>
      </c>
      <c r="I50" s="108"/>
      <c r="J50" s="22">
        <v>5303</v>
      </c>
      <c r="K50" s="202">
        <v>7.5005067909993839</v>
      </c>
      <c r="L50" s="37"/>
    </row>
    <row r="51" spans="1:13" s="27" customFormat="1" ht="13.8" x14ac:dyDescent="0.25">
      <c r="A51" s="10">
        <v>2008</v>
      </c>
      <c r="B51" s="22">
        <v>2454</v>
      </c>
      <c r="C51" s="22">
        <v>1015</v>
      </c>
      <c r="D51" s="22">
        <v>3469</v>
      </c>
      <c r="E51" s="202">
        <v>7.1340333539221756</v>
      </c>
      <c r="F51" s="108"/>
      <c r="G51" s="22">
        <v>2035</v>
      </c>
      <c r="H51" s="202">
        <v>-1.4527845036319653</v>
      </c>
      <c r="I51" s="108"/>
      <c r="J51" s="22">
        <v>5504</v>
      </c>
      <c r="K51" s="202">
        <v>3.7903073731849979</v>
      </c>
      <c r="L51" s="37"/>
    </row>
    <row r="52" spans="1:13" s="27" customFormat="1" ht="13.8" x14ac:dyDescent="0.25">
      <c r="A52" s="10">
        <v>2009</v>
      </c>
      <c r="B52" s="22">
        <v>2018</v>
      </c>
      <c r="C52" s="22">
        <v>1032</v>
      </c>
      <c r="D52" s="22">
        <v>3050</v>
      </c>
      <c r="E52" s="202">
        <v>-12.078408763332371</v>
      </c>
      <c r="F52" s="108"/>
      <c r="G52" s="22">
        <v>2236</v>
      </c>
      <c r="H52" s="202">
        <v>9.877149877149872</v>
      </c>
      <c r="I52" s="108"/>
      <c r="J52" s="22">
        <v>5286</v>
      </c>
      <c r="K52" s="202">
        <v>-3.9607558139534871</v>
      </c>
      <c r="L52" s="37"/>
    </row>
    <row r="53" spans="1:13" s="27" customFormat="1" ht="13.8" x14ac:dyDescent="0.25">
      <c r="A53" s="10">
        <v>2010</v>
      </c>
      <c r="B53" s="22">
        <v>1926</v>
      </c>
      <c r="C53" s="22">
        <v>928</v>
      </c>
      <c r="D53" s="22">
        <v>2854</v>
      </c>
      <c r="E53" s="202">
        <v>-6.4262295081967231</v>
      </c>
      <c r="F53" s="108"/>
      <c r="G53" s="22">
        <v>2929</v>
      </c>
      <c r="H53" s="202">
        <v>30.99284436493739</v>
      </c>
      <c r="I53" s="108"/>
      <c r="J53" s="22">
        <v>5783</v>
      </c>
      <c r="K53" s="202">
        <v>9.4021944759742802</v>
      </c>
      <c r="L53" s="37"/>
    </row>
    <row r="54" spans="1:13" s="27" customFormat="1" ht="13.8" x14ac:dyDescent="0.25">
      <c r="A54" s="654">
        <v>2011</v>
      </c>
      <c r="B54" s="655">
        <v>2043</v>
      </c>
      <c r="C54" s="655">
        <v>728</v>
      </c>
      <c r="D54" s="655">
        <v>2771</v>
      </c>
      <c r="E54" s="202">
        <v>-2.9081990189208096</v>
      </c>
      <c r="F54" s="108"/>
      <c r="G54" s="655">
        <v>3024</v>
      </c>
      <c r="H54" s="202">
        <v>3.2434277910549758</v>
      </c>
      <c r="I54" s="108"/>
      <c r="J54" s="655">
        <v>5795</v>
      </c>
      <c r="K54" s="202">
        <v>0.20750475531730039</v>
      </c>
      <c r="L54" s="37"/>
    </row>
    <row r="55" spans="1:13" s="27" customFormat="1" ht="13.8" x14ac:dyDescent="0.25">
      <c r="A55" s="654">
        <v>2012</v>
      </c>
      <c r="B55" s="655">
        <v>2507</v>
      </c>
      <c r="C55" s="655">
        <v>892</v>
      </c>
      <c r="D55" s="655">
        <v>3399</v>
      </c>
      <c r="E55" s="202">
        <v>22.663298448213641</v>
      </c>
      <c r="F55" s="108"/>
      <c r="G55" s="655">
        <v>3201</v>
      </c>
      <c r="H55" s="202">
        <v>5.8531746031746046</v>
      </c>
      <c r="I55" s="108"/>
      <c r="J55" s="655">
        <v>6600</v>
      </c>
      <c r="K55" s="202">
        <v>13.891285591026747</v>
      </c>
      <c r="L55" s="37"/>
    </row>
    <row r="56" spans="1:13" s="125" customFormat="1" ht="13.8" x14ac:dyDescent="0.25">
      <c r="A56" s="696">
        <v>2013</v>
      </c>
      <c r="B56" s="697">
        <v>3011</v>
      </c>
      <c r="C56" s="697">
        <v>977</v>
      </c>
      <c r="D56" s="697">
        <v>3988</v>
      </c>
      <c r="E56" s="202">
        <v>17.328626066490148</v>
      </c>
      <c r="F56" s="108"/>
      <c r="G56" s="697">
        <v>3348</v>
      </c>
      <c r="H56" s="202">
        <v>4.5923149015932418</v>
      </c>
      <c r="I56" s="108"/>
      <c r="J56" s="697">
        <v>7336</v>
      </c>
      <c r="K56" s="202">
        <v>11.151515151515156</v>
      </c>
      <c r="L56" s="37"/>
    </row>
    <row r="57" spans="1:13" s="125" customFormat="1" ht="13.8" x14ac:dyDescent="0.25">
      <c r="A57" s="778">
        <v>2014</v>
      </c>
      <c r="B57" s="781">
        <v>2864</v>
      </c>
      <c r="C57" s="781">
        <v>956</v>
      </c>
      <c r="D57" s="781">
        <v>3820</v>
      </c>
      <c r="E57" s="202">
        <v>-4.212637913741224</v>
      </c>
      <c r="F57" s="108"/>
      <c r="G57" s="781">
        <v>3735</v>
      </c>
      <c r="H57" s="202">
        <v>11.559139784946225</v>
      </c>
      <c r="I57" s="108"/>
      <c r="J57" s="781">
        <v>7555</v>
      </c>
      <c r="K57" s="202">
        <v>2.9852780806979284</v>
      </c>
      <c r="L57" s="37"/>
    </row>
    <row r="58" spans="1:13" s="27" customFormat="1" ht="13.8" x14ac:dyDescent="0.25">
      <c r="A58" s="870">
        <v>2015</v>
      </c>
      <c r="B58" s="873">
        <v>2564</v>
      </c>
      <c r="C58" s="873">
        <v>868</v>
      </c>
      <c r="D58" s="873">
        <v>3432</v>
      </c>
      <c r="E58" s="202">
        <v>-10.157068062827223</v>
      </c>
      <c r="F58" s="108"/>
      <c r="G58" s="873">
        <v>4544</v>
      </c>
      <c r="H58" s="202">
        <v>21.659973226238293</v>
      </c>
      <c r="I58" s="108"/>
      <c r="J58" s="873">
        <v>7976</v>
      </c>
      <c r="K58" s="202">
        <v>5.5724685638649962</v>
      </c>
      <c r="L58" s="37"/>
    </row>
    <row r="59" spans="1:13" s="27" customFormat="1" ht="13.8" x14ac:dyDescent="0.25">
      <c r="A59" s="963">
        <v>2016</v>
      </c>
      <c r="B59" s="964">
        <v>2368</v>
      </c>
      <c r="C59" s="964">
        <v>733</v>
      </c>
      <c r="D59" s="964">
        <v>3101</v>
      </c>
      <c r="E59" s="202">
        <v>-9.6445221445221492</v>
      </c>
      <c r="F59" s="108"/>
      <c r="G59" s="964">
        <v>5667</v>
      </c>
      <c r="H59" s="202">
        <v>24.713908450704224</v>
      </c>
      <c r="I59" s="108"/>
      <c r="J59" s="964">
        <v>8768</v>
      </c>
      <c r="K59" s="202">
        <v>9.9297893681043128</v>
      </c>
      <c r="L59" s="37"/>
    </row>
    <row r="60" spans="1:13" s="27" customFormat="1" ht="14.25" customHeight="1" x14ac:dyDescent="0.25">
      <c r="A60" s="1069">
        <v>2017</v>
      </c>
      <c r="B60" s="1074">
        <v>2196</v>
      </c>
      <c r="C60" s="1074">
        <v>653</v>
      </c>
      <c r="D60" s="1074">
        <v>2849</v>
      </c>
      <c r="E60" s="202">
        <v>-8.1264108352144486</v>
      </c>
      <c r="F60" s="108"/>
      <c r="G60" s="1074">
        <v>5738</v>
      </c>
      <c r="H60" s="202">
        <v>1.2528674783836236</v>
      </c>
      <c r="I60" s="108"/>
      <c r="J60" s="1074">
        <v>8587</v>
      </c>
      <c r="K60" s="202">
        <v>-2.0643248175182483</v>
      </c>
      <c r="L60" s="37"/>
    </row>
    <row r="61" spans="1:13" s="27" customFormat="1" ht="13.8" x14ac:dyDescent="0.25">
      <c r="A61" s="1177">
        <v>2018</v>
      </c>
      <c r="B61" s="1181">
        <v>1799</v>
      </c>
      <c r="C61" s="1181">
        <v>584</v>
      </c>
      <c r="D61" s="1181">
        <v>2383</v>
      </c>
      <c r="E61" s="202">
        <v>-16.35661635661636</v>
      </c>
      <c r="F61" s="108"/>
      <c r="G61" s="1181">
        <v>5351</v>
      </c>
      <c r="H61" s="202">
        <v>-6.744510282328342</v>
      </c>
      <c r="I61" s="108"/>
      <c r="J61" s="1181">
        <v>7734</v>
      </c>
      <c r="K61" s="202">
        <v>-9.9336205892628371</v>
      </c>
      <c r="L61" s="37"/>
    </row>
    <row r="62" spans="1:13" s="27" customFormat="1" ht="13.8" x14ac:dyDescent="0.25">
      <c r="A62" s="1302">
        <v>2019</v>
      </c>
      <c r="B62" s="1305">
        <v>1615</v>
      </c>
      <c r="C62" s="1305">
        <v>589</v>
      </c>
      <c r="D62" s="1305">
        <v>2204</v>
      </c>
      <c r="E62" s="202">
        <f>(D62/D61-1)*100</f>
        <v>-7.5115400755350397</v>
      </c>
      <c r="F62" s="108"/>
      <c r="G62" s="1305">
        <v>5906</v>
      </c>
      <c r="H62" s="202">
        <f>(G62/G61-1)*100</f>
        <v>10.371893104092699</v>
      </c>
      <c r="I62" s="108"/>
      <c r="J62" s="1305">
        <v>8110</v>
      </c>
      <c r="K62" s="202">
        <f>(J62/J61-1)*100</f>
        <v>4.8616498577708889</v>
      </c>
      <c r="L62" s="37"/>
      <c r="M62" s="37"/>
    </row>
    <row r="64" spans="1:13" s="161" customFormat="1" ht="13.8" x14ac:dyDescent="0.25">
      <c r="A64" s="164"/>
      <c r="J64" s="169"/>
    </row>
    <row r="65" spans="1:11" ht="13.8" x14ac:dyDescent="0.25">
      <c r="A65" s="174" t="s">
        <v>1356</v>
      </c>
    </row>
    <row r="66" spans="1:11" ht="13.8" x14ac:dyDescent="0.25">
      <c r="A66" s="164" t="s">
        <v>1128</v>
      </c>
    </row>
    <row r="67" spans="1:11" ht="13.8" x14ac:dyDescent="0.25">
      <c r="A67" s="164" t="s">
        <v>853</v>
      </c>
    </row>
    <row r="70" spans="1:11" ht="13.8" x14ac:dyDescent="0.25">
      <c r="A70" s="1439" t="s">
        <v>2279</v>
      </c>
      <c r="B70" s="1439"/>
      <c r="C70" s="1439"/>
      <c r="D70" s="1439"/>
      <c r="E70" s="1439"/>
      <c r="F70" s="1439"/>
      <c r="G70" s="1439"/>
      <c r="H70" s="1439"/>
      <c r="I70" s="1439"/>
      <c r="J70" s="1439"/>
      <c r="K70" s="1439"/>
    </row>
  </sheetData>
  <customSheetViews>
    <customSheetView guid="{F67F5823-51D5-4D47-B100-5B47C1E6BCB9}" showPageBreaks="1" fitToPage="1" printArea="1" topLeftCell="A8">
      <selection activeCell="K31" sqref="K31"/>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selection activeCell="B63" sqref="B63"/>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8">
    <mergeCell ref="J8:K8"/>
    <mergeCell ref="G38:H38"/>
    <mergeCell ref="J38:K38"/>
    <mergeCell ref="A1:K1"/>
    <mergeCell ref="A3:K3"/>
    <mergeCell ref="A5:K5"/>
    <mergeCell ref="G8:H8"/>
    <mergeCell ref="G7:H7"/>
    <mergeCell ref="B8:E8"/>
    <mergeCell ref="J7:K7"/>
    <mergeCell ref="A4:K4"/>
    <mergeCell ref="A70:K70"/>
    <mergeCell ref="B39:E39"/>
    <mergeCell ref="G39:H39"/>
    <mergeCell ref="J39:K39"/>
    <mergeCell ref="A34:K34"/>
    <mergeCell ref="A35:K35"/>
    <mergeCell ref="A36:K36"/>
  </mergeCells>
  <phoneticPr fontId="0" type="noConversion"/>
  <hyperlinks>
    <hyperlink ref="A70" r:id="rId3" display="Source: Statistics Canada. Table 079-0003 - New motor vehicle sales, Canada, provinces and territories, monthly"/>
    <hyperlink ref="A70:K70" r:id="rId4" display="Source: Statistics Canada. Table 20-10-0001-01 - New motor vehicle sales"/>
  </hyperlinks>
  <printOptions horizontalCentered="1"/>
  <pageMargins left="0.74803149606299202" right="0.74803149606299202" top="0.98425196850393704" bottom="0.98425196850393704" header="0.511811023622047" footer="0.511811023622047"/>
  <pageSetup scale="75" firstPageNumber="27" orientation="portrait" useFirstPageNumber="1" r:id="rId5"/>
  <headerFooter alignWithMargins="0"/>
  <legacyDrawingHF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4"/>
    <pageSetUpPr fitToPage="1"/>
  </sheetPr>
  <dimension ref="A1:K72"/>
  <sheetViews>
    <sheetView zoomScaleNormal="100" workbookViewId="0">
      <selection sqref="A1:K1"/>
    </sheetView>
  </sheetViews>
  <sheetFormatPr defaultRowHeight="13.2" x14ac:dyDescent="0.25"/>
  <cols>
    <col min="1" max="1" width="20.109375" customWidth="1"/>
    <col min="2" max="2" width="9.44140625" customWidth="1"/>
    <col min="3" max="8" width="11.5546875" bestFit="1" customWidth="1"/>
    <col min="9" max="9" width="13" bestFit="1" customWidth="1"/>
    <col min="10" max="10" width="12.5546875" bestFit="1" customWidth="1"/>
    <col min="11" max="11" width="13.109375" bestFit="1" customWidth="1"/>
  </cols>
  <sheetData>
    <row r="1" spans="1:11" ht="17.399999999999999" x14ac:dyDescent="0.3">
      <c r="A1" s="1436" t="s">
        <v>28</v>
      </c>
      <c r="B1" s="1436"/>
      <c r="C1" s="1436"/>
      <c r="D1" s="1436"/>
      <c r="E1" s="1436"/>
      <c r="F1" s="1436"/>
      <c r="G1" s="1436"/>
      <c r="H1" s="1436"/>
      <c r="I1" s="1436"/>
      <c r="J1" s="1436"/>
      <c r="K1" s="1436"/>
    </row>
    <row r="2" spans="1:11" ht="17.399999999999999" x14ac:dyDescent="0.3">
      <c r="A2" s="28"/>
      <c r="B2" s="28"/>
    </row>
    <row r="3" spans="1:11" ht="17.399999999999999" x14ac:dyDescent="0.3">
      <c r="A3" s="1437" t="s">
        <v>166</v>
      </c>
      <c r="B3" s="1437"/>
      <c r="C3" s="1437"/>
      <c r="D3" s="1437"/>
      <c r="E3" s="1437"/>
      <c r="F3" s="1437"/>
      <c r="G3" s="1437"/>
      <c r="H3" s="1437"/>
      <c r="I3" s="1437"/>
      <c r="J3" s="1437"/>
      <c r="K3" s="1437"/>
    </row>
    <row r="4" spans="1:11" ht="17.399999999999999" x14ac:dyDescent="0.3">
      <c r="A4" s="1437" t="s">
        <v>2493</v>
      </c>
      <c r="B4" s="1437"/>
      <c r="C4" s="1437"/>
      <c r="D4" s="1437"/>
      <c r="E4" s="1437"/>
      <c r="F4" s="1437"/>
      <c r="G4" s="1437"/>
      <c r="H4" s="1437"/>
      <c r="I4" s="1437"/>
      <c r="J4" s="1437"/>
      <c r="K4" s="1437"/>
    </row>
    <row r="5" spans="1:11" ht="17.399999999999999" x14ac:dyDescent="0.3">
      <c r="A5" s="1437" t="s">
        <v>1394</v>
      </c>
      <c r="B5" s="1437"/>
      <c r="C5" s="1437"/>
      <c r="D5" s="1437"/>
      <c r="E5" s="1437"/>
      <c r="F5" s="1437"/>
      <c r="G5" s="1437"/>
      <c r="H5" s="1437"/>
      <c r="I5" s="1437"/>
      <c r="J5" s="1437"/>
      <c r="K5" s="1437"/>
    </row>
    <row r="6" spans="1:11" ht="12.75" customHeight="1" x14ac:dyDescent="0.25"/>
    <row r="7" spans="1:11" ht="12.75" customHeight="1" x14ac:dyDescent="0.25"/>
    <row r="8" spans="1:11" s="17" customFormat="1" ht="18.75" customHeight="1" x14ac:dyDescent="0.3">
      <c r="A8" s="11" t="s">
        <v>1385</v>
      </c>
      <c r="B8" s="1364">
        <v>2010</v>
      </c>
      <c r="C8" s="1364">
        <v>2011</v>
      </c>
      <c r="D8" s="1364">
        <v>2012</v>
      </c>
      <c r="E8" s="1364">
        <v>2013</v>
      </c>
      <c r="F8" s="1364">
        <v>2014</v>
      </c>
      <c r="G8" s="1364">
        <v>2015</v>
      </c>
      <c r="H8" s="1364">
        <v>2016</v>
      </c>
      <c r="I8" s="1364">
        <v>2017</v>
      </c>
      <c r="J8" s="1364" t="s">
        <v>2366</v>
      </c>
      <c r="K8" s="1364" t="s">
        <v>2365</v>
      </c>
    </row>
    <row r="9" spans="1:11" ht="4.5" customHeight="1" thickBot="1" x14ac:dyDescent="0.3">
      <c r="A9" s="25"/>
      <c r="B9" s="19"/>
      <c r="C9" s="19"/>
      <c r="D9" s="19"/>
      <c r="E9" s="19"/>
      <c r="F9" s="19"/>
      <c r="G9" s="19"/>
      <c r="H9" s="19"/>
      <c r="I9" s="19"/>
      <c r="J9" s="19"/>
      <c r="K9" s="19"/>
    </row>
    <row r="10" spans="1:11" ht="4.5" customHeight="1" x14ac:dyDescent="0.25"/>
    <row r="11" spans="1:11" s="27" customFormat="1" ht="14.25" customHeight="1" x14ac:dyDescent="0.25">
      <c r="A11" s="1365" t="s">
        <v>167</v>
      </c>
      <c r="B11" s="13">
        <v>512908</v>
      </c>
      <c r="C11" s="13">
        <v>512419</v>
      </c>
      <c r="D11" s="13">
        <v>583272</v>
      </c>
      <c r="E11" s="13">
        <v>634693</v>
      </c>
      <c r="F11" s="13">
        <v>688251</v>
      </c>
      <c r="G11" s="13">
        <v>804013</v>
      </c>
      <c r="H11" s="13">
        <v>924928</v>
      </c>
      <c r="I11" s="13">
        <v>1017697</v>
      </c>
      <c r="J11" s="13">
        <v>1076987</v>
      </c>
      <c r="K11" s="13">
        <v>1108175</v>
      </c>
    </row>
    <row r="12" spans="1:11" s="27" customFormat="1" ht="14.25" customHeight="1" x14ac:dyDescent="0.25">
      <c r="A12" s="1365" t="s">
        <v>2494</v>
      </c>
      <c r="B12" s="13">
        <v>644</v>
      </c>
      <c r="C12" s="13">
        <v>1882</v>
      </c>
      <c r="D12" s="13">
        <v>1956</v>
      </c>
      <c r="E12" s="13">
        <v>4360</v>
      </c>
      <c r="F12" s="13">
        <v>10401</v>
      </c>
      <c r="G12" s="13">
        <v>9781</v>
      </c>
      <c r="H12" s="13">
        <v>7402</v>
      </c>
      <c r="I12" s="13">
        <v>6181</v>
      </c>
      <c r="J12" s="13">
        <v>2238</v>
      </c>
      <c r="K12" s="13">
        <v>36303</v>
      </c>
    </row>
    <row r="13" spans="1:11" s="27" customFormat="1" ht="14.25" customHeight="1" x14ac:dyDescent="0.25">
      <c r="A13" s="1365" t="s">
        <v>788</v>
      </c>
      <c r="B13" s="13">
        <v>5402</v>
      </c>
      <c r="C13" s="13">
        <v>7306</v>
      </c>
      <c r="D13" s="13">
        <v>11418</v>
      </c>
      <c r="E13" s="13">
        <v>9096</v>
      </c>
      <c r="F13" s="13">
        <v>28574</v>
      </c>
      <c r="G13" s="13">
        <v>27288</v>
      </c>
      <c r="H13" s="13">
        <v>21719</v>
      </c>
      <c r="I13" s="13">
        <v>15352</v>
      </c>
      <c r="J13" s="13">
        <v>15905</v>
      </c>
      <c r="K13" s="13">
        <v>31169</v>
      </c>
    </row>
    <row r="14" spans="1:11" s="27" customFormat="1" ht="14.25" customHeight="1" x14ac:dyDescent="0.25">
      <c r="A14" s="1365" t="s">
        <v>2495</v>
      </c>
      <c r="B14" s="13">
        <v>794</v>
      </c>
      <c r="C14" s="13">
        <v>4087</v>
      </c>
      <c r="D14" s="13">
        <v>3779</v>
      </c>
      <c r="E14" s="13">
        <v>4295</v>
      </c>
      <c r="F14" s="13">
        <v>5530</v>
      </c>
      <c r="G14" s="13">
        <v>8474</v>
      </c>
      <c r="H14" s="13">
        <v>1960</v>
      </c>
      <c r="I14" s="13">
        <v>20861</v>
      </c>
      <c r="J14" s="13">
        <v>8321</v>
      </c>
      <c r="K14" s="13">
        <v>28579</v>
      </c>
    </row>
    <row r="15" spans="1:11" s="27" customFormat="1" ht="14.25" customHeight="1" x14ac:dyDescent="0.25">
      <c r="A15" s="1365" t="s">
        <v>1966</v>
      </c>
      <c r="B15" s="37">
        <v>3922</v>
      </c>
      <c r="C15" s="37">
        <v>9313</v>
      </c>
      <c r="D15" s="37">
        <v>13070</v>
      </c>
      <c r="E15" s="37">
        <v>10746</v>
      </c>
      <c r="F15" s="37">
        <v>9706</v>
      </c>
      <c r="G15" s="37">
        <v>11672</v>
      </c>
      <c r="H15" s="37">
        <v>10934</v>
      </c>
      <c r="I15" s="37">
        <v>11939</v>
      </c>
      <c r="J15" s="37">
        <v>17026</v>
      </c>
      <c r="K15" s="37">
        <v>26193</v>
      </c>
    </row>
    <row r="16" spans="1:11" s="27" customFormat="1" ht="14.25" customHeight="1" x14ac:dyDescent="0.25">
      <c r="A16" s="1365" t="s">
        <v>1423</v>
      </c>
      <c r="B16" s="13">
        <v>6793</v>
      </c>
      <c r="C16" s="13">
        <v>5984</v>
      </c>
      <c r="D16" s="13">
        <v>11514</v>
      </c>
      <c r="E16" s="13">
        <v>7737</v>
      </c>
      <c r="F16" s="13">
        <v>20001</v>
      </c>
      <c r="G16" s="13">
        <v>23496</v>
      </c>
      <c r="H16" s="13">
        <v>27096</v>
      </c>
      <c r="I16" s="13">
        <v>32464</v>
      </c>
      <c r="J16" s="13">
        <v>20745</v>
      </c>
      <c r="K16" s="13">
        <v>19698</v>
      </c>
    </row>
    <row r="17" spans="1:11" s="27" customFormat="1" ht="14.25" customHeight="1" x14ac:dyDescent="0.25">
      <c r="A17" s="1365" t="s">
        <v>168</v>
      </c>
      <c r="B17" s="37">
        <v>17150</v>
      </c>
      <c r="C17" s="37">
        <v>11839</v>
      </c>
      <c r="D17" s="37">
        <v>12023</v>
      </c>
      <c r="E17" s="37">
        <v>17379</v>
      </c>
      <c r="F17" s="37">
        <v>24027</v>
      </c>
      <c r="G17" s="37">
        <v>30341</v>
      </c>
      <c r="H17" s="37">
        <v>31550</v>
      </c>
      <c r="I17" s="37">
        <v>13402</v>
      </c>
      <c r="J17" s="37">
        <v>16208</v>
      </c>
      <c r="K17" s="37">
        <v>19069</v>
      </c>
    </row>
    <row r="18" spans="1:11" s="27" customFormat="1" ht="14.25" customHeight="1" x14ac:dyDescent="0.25">
      <c r="A18" s="1365" t="s">
        <v>1594</v>
      </c>
      <c r="B18" s="37">
        <v>8939</v>
      </c>
      <c r="C18" s="37">
        <v>7620</v>
      </c>
      <c r="D18" s="37">
        <v>12462</v>
      </c>
      <c r="E18" s="37">
        <v>19831</v>
      </c>
      <c r="F18" s="37">
        <v>42807</v>
      </c>
      <c r="G18" s="37">
        <v>37005</v>
      </c>
      <c r="H18" s="37">
        <v>18388</v>
      </c>
      <c r="I18" s="37">
        <v>21811</v>
      </c>
      <c r="J18" s="37">
        <v>23300</v>
      </c>
      <c r="K18" s="37">
        <v>18228</v>
      </c>
    </row>
    <row r="19" spans="1:11" s="27" customFormat="1" ht="14.25" customHeight="1" x14ac:dyDescent="0.25">
      <c r="A19" s="1365" t="s">
        <v>2496</v>
      </c>
      <c r="B19" s="13">
        <v>4869</v>
      </c>
      <c r="C19" s="13">
        <v>5793</v>
      </c>
      <c r="D19" s="13">
        <v>10773</v>
      </c>
      <c r="E19" s="13">
        <v>3417</v>
      </c>
      <c r="F19" s="13">
        <v>37894</v>
      </c>
      <c r="G19" s="13">
        <v>69337</v>
      </c>
      <c r="H19" s="13">
        <v>12922</v>
      </c>
      <c r="I19" s="13">
        <v>17271</v>
      </c>
      <c r="J19" s="13">
        <v>12010</v>
      </c>
      <c r="K19" s="13">
        <v>12957</v>
      </c>
    </row>
    <row r="20" spans="1:11" s="27" customFormat="1" ht="14.25" customHeight="1" x14ac:dyDescent="0.25">
      <c r="A20" s="1365" t="s">
        <v>2280</v>
      </c>
      <c r="B20" s="13">
        <v>5371</v>
      </c>
      <c r="C20" s="13">
        <v>8179</v>
      </c>
      <c r="D20" s="13">
        <v>2972</v>
      </c>
      <c r="E20" s="13">
        <v>1991</v>
      </c>
      <c r="F20" s="13">
        <v>4268</v>
      </c>
      <c r="G20" s="13">
        <v>9078</v>
      </c>
      <c r="H20" s="13">
        <v>6566</v>
      </c>
      <c r="I20" s="13">
        <v>1997</v>
      </c>
      <c r="J20" s="13">
        <v>21944</v>
      </c>
      <c r="K20" s="13">
        <v>12344</v>
      </c>
    </row>
    <row r="21" spans="1:11" s="27" customFormat="1" ht="14.25" customHeight="1" x14ac:dyDescent="0.25">
      <c r="A21" s="27" t="s">
        <v>169</v>
      </c>
      <c r="B21" s="61">
        <f t="shared" ref="B21:J21" si="0">B23-SUM(B11:B20)</f>
        <v>124606</v>
      </c>
      <c r="C21" s="61">
        <f t="shared" si="0"/>
        <v>156955</v>
      </c>
      <c r="D21" s="61">
        <f t="shared" si="0"/>
        <v>176984</v>
      </c>
      <c r="E21" s="61">
        <f t="shared" si="0"/>
        <v>176350</v>
      </c>
      <c r="F21" s="61">
        <f t="shared" si="0"/>
        <v>197846</v>
      </c>
      <c r="G21" s="61">
        <f t="shared" si="0"/>
        <v>212527</v>
      </c>
      <c r="H21" s="61">
        <f t="shared" si="0"/>
        <v>192238</v>
      </c>
      <c r="I21" s="61">
        <f t="shared" si="0"/>
        <v>159276</v>
      </c>
      <c r="J21" s="61">
        <f t="shared" si="0"/>
        <v>168997</v>
      </c>
      <c r="K21" s="61">
        <f>K23-SUM(K11:K20)</f>
        <v>179592</v>
      </c>
    </row>
    <row r="22" spans="1:11" ht="4.5" customHeight="1" x14ac:dyDescent="0.25"/>
    <row r="23" spans="1:11" s="35" customFormat="1" ht="15" customHeight="1" x14ac:dyDescent="0.25">
      <c r="A23" s="33" t="s">
        <v>2018</v>
      </c>
      <c r="B23" s="57">
        <v>691398</v>
      </c>
      <c r="C23" s="57">
        <v>731377</v>
      </c>
      <c r="D23" s="57">
        <v>840223</v>
      </c>
      <c r="E23" s="57">
        <v>889895</v>
      </c>
      <c r="F23" s="57">
        <v>1069305</v>
      </c>
      <c r="G23" s="57">
        <v>1243012</v>
      </c>
      <c r="H23" s="57">
        <v>1255703</v>
      </c>
      <c r="I23" s="57">
        <v>1318251</v>
      </c>
      <c r="J23" s="57">
        <v>1383681</v>
      </c>
      <c r="K23" s="57">
        <v>1492307</v>
      </c>
    </row>
    <row r="24" spans="1:11" s="43" customFormat="1" ht="12" customHeight="1" x14ac:dyDescent="0.2">
      <c r="A24" s="43" t="s">
        <v>1400</v>
      </c>
      <c r="B24" s="198">
        <v>-8.925438249845886</v>
      </c>
      <c r="C24" s="198">
        <v>5.7823424424137793</v>
      </c>
      <c r="D24" s="198">
        <v>14.882338383624315</v>
      </c>
      <c r="E24" s="198">
        <v>5.9117639007739697</v>
      </c>
      <c r="F24" s="198">
        <v>20.160805488287934</v>
      </c>
      <c r="G24" s="198">
        <v>16.244850627276584</v>
      </c>
      <c r="H24" s="198">
        <v>1.020987729804701</v>
      </c>
      <c r="I24" s="198">
        <v>4.9811141647348123</v>
      </c>
      <c r="J24" s="198">
        <v>5.0482798799318163</v>
      </c>
      <c r="K24" s="198">
        <f>(K23/J23-1)*100</f>
        <v>7.8505088961978942</v>
      </c>
    </row>
    <row r="25" spans="1:11" s="43" customFormat="1" ht="12" customHeight="1" x14ac:dyDescent="0.2">
      <c r="C25" s="198"/>
      <c r="D25" s="198"/>
      <c r="E25" s="198"/>
      <c r="F25" s="198"/>
      <c r="G25" s="198"/>
      <c r="H25" s="198"/>
      <c r="I25" s="198"/>
      <c r="J25" s="198"/>
      <c r="K25" s="198"/>
    </row>
    <row r="26" spans="1:11" s="161" customFormat="1" ht="14.25" customHeight="1" x14ac:dyDescent="0.25">
      <c r="A26" s="161" t="s">
        <v>790</v>
      </c>
      <c r="B26" s="306"/>
    </row>
    <row r="27" spans="1:11" s="27" customFormat="1" ht="14.25" customHeight="1" x14ac:dyDescent="0.25">
      <c r="A27" s="161" t="s">
        <v>412</v>
      </c>
      <c r="I27" s="37"/>
      <c r="J27" s="37"/>
    </row>
    <row r="28" spans="1:11" ht="13.8" x14ac:dyDescent="0.25">
      <c r="C28" s="27"/>
      <c r="I28" s="48"/>
      <c r="J28" s="48"/>
    </row>
    <row r="29" spans="1:11" ht="18" customHeight="1" x14ac:dyDescent="0.3">
      <c r="A29" s="1436" t="s">
        <v>30</v>
      </c>
      <c r="B29" s="1436"/>
      <c r="C29" s="1436"/>
      <c r="D29" s="1436"/>
      <c r="E29" s="1436"/>
      <c r="F29" s="1436"/>
      <c r="G29" s="1436"/>
      <c r="H29" s="1436"/>
      <c r="I29" s="1436"/>
      <c r="J29" s="1436"/>
      <c r="K29" s="1436"/>
    </row>
    <row r="30" spans="1:11" ht="18" customHeight="1" x14ac:dyDescent="0.3">
      <c r="A30" s="1100"/>
      <c r="B30" s="1100"/>
      <c r="D30" s="1100"/>
      <c r="E30" s="1100"/>
      <c r="F30" s="1100"/>
      <c r="G30" s="1100"/>
      <c r="H30" s="1100"/>
      <c r="I30" s="1100"/>
      <c r="J30" s="1100"/>
    </row>
    <row r="31" spans="1:11" ht="18" customHeight="1" x14ac:dyDescent="0.3">
      <c r="A31" s="1437" t="s">
        <v>166</v>
      </c>
      <c r="B31" s="1437"/>
      <c r="C31" s="1437"/>
      <c r="D31" s="1437"/>
      <c r="E31" s="1437"/>
      <c r="F31" s="1437"/>
      <c r="G31" s="1437"/>
      <c r="H31" s="1437"/>
      <c r="I31" s="1437"/>
      <c r="J31" s="1437"/>
      <c r="K31" s="1437"/>
    </row>
    <row r="32" spans="1:11" ht="18" customHeight="1" x14ac:dyDescent="0.3">
      <c r="A32" s="1437" t="s">
        <v>2497</v>
      </c>
      <c r="B32" s="1437"/>
      <c r="C32" s="1437"/>
      <c r="D32" s="1437"/>
      <c r="E32" s="1437"/>
      <c r="F32" s="1437"/>
      <c r="G32" s="1437"/>
      <c r="H32" s="1437"/>
      <c r="I32" s="1437"/>
      <c r="J32" s="1437"/>
      <c r="K32" s="1437"/>
    </row>
    <row r="33" spans="1:11" ht="18" customHeight="1" x14ac:dyDescent="0.3">
      <c r="A33" s="1437" t="s">
        <v>1394</v>
      </c>
      <c r="B33" s="1437"/>
      <c r="C33" s="1437"/>
      <c r="D33" s="1437"/>
      <c r="E33" s="1437"/>
      <c r="F33" s="1437"/>
      <c r="G33" s="1437"/>
      <c r="H33" s="1437"/>
      <c r="I33" s="1437"/>
      <c r="J33" s="1437"/>
      <c r="K33" s="1437"/>
    </row>
    <row r="34" spans="1:11" ht="12.75" customHeight="1" x14ac:dyDescent="0.3">
      <c r="A34" s="1100"/>
      <c r="B34" s="1100"/>
      <c r="C34" s="1100"/>
      <c r="D34" s="1100"/>
      <c r="E34" s="1100"/>
      <c r="F34" s="1100"/>
      <c r="G34" s="1100"/>
      <c r="H34" s="1100"/>
      <c r="I34" s="1100"/>
      <c r="J34" s="1100"/>
      <c r="K34" s="1100"/>
    </row>
    <row r="35" spans="1:11" ht="12.75" customHeight="1" x14ac:dyDescent="0.25"/>
    <row r="36" spans="1:11" s="17" customFormat="1" ht="18.75" customHeight="1" x14ac:dyDescent="0.3">
      <c r="A36" s="1105" t="s">
        <v>2001</v>
      </c>
      <c r="B36" s="1364">
        <v>2010</v>
      </c>
      <c r="C36" s="1364">
        <v>2011</v>
      </c>
      <c r="D36" s="1364">
        <v>2012</v>
      </c>
      <c r="E36" s="1364">
        <v>2013</v>
      </c>
      <c r="F36" s="1364">
        <v>2014</v>
      </c>
      <c r="G36" s="1364">
        <v>2015</v>
      </c>
      <c r="H36" s="1364">
        <v>2016</v>
      </c>
      <c r="I36" s="1364">
        <v>2017</v>
      </c>
      <c r="J36" s="1364" t="s">
        <v>2366</v>
      </c>
      <c r="K36" s="1364" t="s">
        <v>2365</v>
      </c>
    </row>
    <row r="37" spans="1:11" ht="4.5" customHeight="1" thickBot="1" x14ac:dyDescent="0.3">
      <c r="A37" s="25"/>
      <c r="B37" s="19"/>
      <c r="C37" s="19"/>
      <c r="D37" s="19"/>
      <c r="E37" s="19"/>
      <c r="F37" s="19"/>
      <c r="G37" s="19"/>
      <c r="H37" s="19"/>
      <c r="I37" s="19"/>
      <c r="J37" s="19"/>
      <c r="K37" s="19"/>
    </row>
    <row r="38" spans="1:11" ht="4.5" customHeight="1" x14ac:dyDescent="0.25"/>
    <row r="39" spans="1:11" s="27" customFormat="1" ht="14.25" customHeight="1" x14ac:dyDescent="0.25">
      <c r="A39" s="27" t="s">
        <v>2146</v>
      </c>
      <c r="B39" s="37">
        <v>116317</v>
      </c>
      <c r="C39" s="37">
        <v>91170</v>
      </c>
      <c r="D39" s="37">
        <v>124745</v>
      </c>
      <c r="E39" s="37">
        <v>137760</v>
      </c>
      <c r="F39" s="37">
        <v>148097</v>
      </c>
      <c r="G39" s="37">
        <v>167018</v>
      </c>
      <c r="H39" s="37">
        <v>170808</v>
      </c>
      <c r="I39" s="37">
        <v>183474</v>
      </c>
      <c r="J39" s="37">
        <v>217862</v>
      </c>
      <c r="K39" s="37">
        <v>200838</v>
      </c>
    </row>
    <row r="40" spans="1:11" s="27" customFormat="1" ht="14.25" customHeight="1" x14ac:dyDescent="0.25">
      <c r="A40" s="27" t="s">
        <v>2003</v>
      </c>
      <c r="B40" s="37">
        <v>51886</v>
      </c>
      <c r="C40" s="37">
        <v>59568</v>
      </c>
      <c r="D40" s="37">
        <v>74854</v>
      </c>
      <c r="E40" s="37">
        <v>67729</v>
      </c>
      <c r="F40" s="37">
        <v>86125</v>
      </c>
      <c r="G40" s="37">
        <v>110863</v>
      </c>
      <c r="H40" s="37">
        <v>113777</v>
      </c>
      <c r="I40" s="37">
        <v>154099</v>
      </c>
      <c r="J40" s="37">
        <v>153491</v>
      </c>
      <c r="K40" s="37">
        <v>143201</v>
      </c>
    </row>
    <row r="41" spans="1:11" s="27" customFormat="1" ht="14.25" customHeight="1" x14ac:dyDescent="0.25">
      <c r="A41" s="27" t="s">
        <v>2004</v>
      </c>
      <c r="B41" s="37">
        <v>18346</v>
      </c>
      <c r="C41" s="37">
        <v>24811</v>
      </c>
      <c r="D41" s="37">
        <v>26261</v>
      </c>
      <c r="E41" s="37">
        <v>39683</v>
      </c>
      <c r="F41" s="37">
        <v>35127</v>
      </c>
      <c r="G41" s="37">
        <v>33528</v>
      </c>
      <c r="H41" s="37">
        <v>64532</v>
      </c>
      <c r="I41" s="37">
        <v>90931</v>
      </c>
      <c r="J41" s="37">
        <v>120181</v>
      </c>
      <c r="K41" s="37">
        <v>114600</v>
      </c>
    </row>
    <row r="42" spans="1:11" s="27" customFormat="1" ht="14.25" customHeight="1" x14ac:dyDescent="0.25">
      <c r="A42" s="27" t="s">
        <v>2002</v>
      </c>
      <c r="B42" s="37">
        <v>51727</v>
      </c>
      <c r="C42" s="37">
        <v>42511</v>
      </c>
      <c r="D42" s="37">
        <v>47157</v>
      </c>
      <c r="E42" s="37">
        <v>62361</v>
      </c>
      <c r="F42" s="37">
        <v>70841</v>
      </c>
      <c r="G42" s="37">
        <v>97611</v>
      </c>
      <c r="H42" s="37">
        <v>119280</v>
      </c>
      <c r="I42" s="37">
        <v>104057</v>
      </c>
      <c r="J42" s="37">
        <v>86864</v>
      </c>
      <c r="K42" s="37">
        <v>85239</v>
      </c>
    </row>
    <row r="43" spans="1:11" s="27" customFormat="1" ht="14.25" customHeight="1" x14ac:dyDescent="0.25">
      <c r="A43" s="27" t="s">
        <v>2008</v>
      </c>
      <c r="B43" s="37">
        <v>14512</v>
      </c>
      <c r="C43" s="37">
        <v>19956</v>
      </c>
      <c r="D43" s="37">
        <v>23867</v>
      </c>
      <c r="E43" s="37">
        <v>19701</v>
      </c>
      <c r="F43" s="37">
        <v>21102</v>
      </c>
      <c r="G43" s="37">
        <v>37733</v>
      </c>
      <c r="H43" s="37">
        <v>35183</v>
      </c>
      <c r="I43" s="37">
        <v>46094</v>
      </c>
      <c r="J43" s="37">
        <v>54781</v>
      </c>
      <c r="K43" s="37">
        <v>78593</v>
      </c>
    </row>
    <row r="44" spans="1:11" s="27" customFormat="1" ht="14.25" customHeight="1" x14ac:dyDescent="0.25">
      <c r="A44" s="27" t="s">
        <v>2005</v>
      </c>
      <c r="B44" s="37">
        <v>21287</v>
      </c>
      <c r="C44" s="37">
        <v>36539</v>
      </c>
      <c r="D44" s="37">
        <v>44508</v>
      </c>
      <c r="E44" s="37">
        <v>34987</v>
      </c>
      <c r="F44" s="37">
        <v>56753</v>
      </c>
      <c r="G44" s="37">
        <v>46373</v>
      </c>
      <c r="H44" s="37">
        <v>57634</v>
      </c>
      <c r="I44" s="37">
        <v>64229</v>
      </c>
      <c r="J44" s="37">
        <v>45832</v>
      </c>
      <c r="K44" s="37">
        <v>53532</v>
      </c>
    </row>
    <row r="45" spans="1:11" s="27" customFormat="1" ht="14.25" customHeight="1" x14ac:dyDescent="0.25">
      <c r="A45" s="27" t="s">
        <v>2006</v>
      </c>
      <c r="B45" s="37">
        <v>53743</v>
      </c>
      <c r="C45" s="37">
        <v>34227</v>
      </c>
      <c r="D45" s="37">
        <v>41633</v>
      </c>
      <c r="E45" s="37">
        <v>32982</v>
      </c>
      <c r="F45" s="37">
        <v>30000</v>
      </c>
      <c r="G45" s="37">
        <v>43741</v>
      </c>
      <c r="H45" s="37">
        <v>42415</v>
      </c>
      <c r="I45" s="37">
        <v>22923</v>
      </c>
      <c r="J45" s="37">
        <v>29484</v>
      </c>
      <c r="K45" s="37">
        <v>46558</v>
      </c>
    </row>
    <row r="46" spans="1:11" s="27" customFormat="1" ht="14.25" customHeight="1" x14ac:dyDescent="0.25">
      <c r="A46" s="27" t="s">
        <v>2009</v>
      </c>
      <c r="B46" s="37">
        <v>18094</v>
      </c>
      <c r="C46" s="37">
        <v>16353</v>
      </c>
      <c r="D46" s="37">
        <v>13676</v>
      </c>
      <c r="E46" s="37">
        <v>24362</v>
      </c>
      <c r="F46" s="37">
        <v>23527</v>
      </c>
      <c r="G46" s="37">
        <v>26979</v>
      </c>
      <c r="H46" s="37">
        <v>33625</v>
      </c>
      <c r="I46" s="37">
        <v>31548</v>
      </c>
      <c r="J46" s="37">
        <v>35561</v>
      </c>
      <c r="K46" s="37">
        <v>45262</v>
      </c>
    </row>
    <row r="47" spans="1:11" s="27" customFormat="1" ht="14.25" customHeight="1" x14ac:dyDescent="0.25">
      <c r="A47" s="27" t="s">
        <v>2007</v>
      </c>
      <c r="B47" s="37">
        <v>43145</v>
      </c>
      <c r="C47" s="37">
        <v>41273</v>
      </c>
      <c r="D47" s="37">
        <v>33504</v>
      </c>
      <c r="E47" s="37">
        <v>34553</v>
      </c>
      <c r="F47" s="37">
        <v>40628</v>
      </c>
      <c r="G47" s="37">
        <v>38963</v>
      </c>
      <c r="H47" s="37">
        <v>39768</v>
      </c>
      <c r="I47" s="37">
        <v>38031</v>
      </c>
      <c r="J47" s="37">
        <v>27043</v>
      </c>
      <c r="K47" s="37">
        <v>37604</v>
      </c>
    </row>
    <row r="48" spans="1:11" s="27" customFormat="1" ht="14.25" customHeight="1" x14ac:dyDescent="0.25">
      <c r="A48" s="27" t="s">
        <v>2011</v>
      </c>
      <c r="B48" s="37">
        <v>10377</v>
      </c>
      <c r="C48" s="37">
        <v>12780</v>
      </c>
      <c r="D48" s="37">
        <v>19102</v>
      </c>
      <c r="E48" s="37">
        <v>23125</v>
      </c>
      <c r="F48" s="37">
        <v>18907</v>
      </c>
      <c r="G48" s="37">
        <v>18847</v>
      </c>
      <c r="H48" s="37">
        <v>23664</v>
      </c>
      <c r="I48" s="37">
        <v>20784</v>
      </c>
      <c r="J48" s="37">
        <v>31129</v>
      </c>
      <c r="K48" s="37">
        <v>32625</v>
      </c>
    </row>
    <row r="49" spans="1:11" s="27" customFormat="1" ht="14.25" customHeight="1" x14ac:dyDescent="0.25">
      <c r="A49" s="27" t="s">
        <v>2013</v>
      </c>
      <c r="B49" s="37">
        <v>8276</v>
      </c>
      <c r="C49" s="37">
        <v>15367</v>
      </c>
      <c r="D49" s="37">
        <v>15927</v>
      </c>
      <c r="E49" s="37">
        <v>21211</v>
      </c>
      <c r="F49" s="37">
        <v>16366</v>
      </c>
      <c r="G49" s="37">
        <v>12666</v>
      </c>
      <c r="H49" s="37">
        <v>16063</v>
      </c>
      <c r="I49" s="37">
        <v>18490</v>
      </c>
      <c r="J49" s="37">
        <v>21874</v>
      </c>
      <c r="K49" s="37">
        <v>22893</v>
      </c>
    </row>
    <row r="50" spans="1:11" s="35" customFormat="1" ht="14.25" customHeight="1" x14ac:dyDescent="0.25">
      <c r="A50" s="27" t="s">
        <v>2014</v>
      </c>
      <c r="B50" s="37">
        <v>2810</v>
      </c>
      <c r="C50" s="37">
        <v>3391</v>
      </c>
      <c r="D50" s="37">
        <v>3345</v>
      </c>
      <c r="E50" s="37">
        <v>2521</v>
      </c>
      <c r="F50" s="37">
        <v>8689</v>
      </c>
      <c r="G50" s="37">
        <v>9390</v>
      </c>
      <c r="H50" s="37">
        <v>12848</v>
      </c>
      <c r="I50" s="37">
        <v>20008</v>
      </c>
      <c r="J50" s="37">
        <v>19810</v>
      </c>
      <c r="K50" s="37">
        <v>21177</v>
      </c>
    </row>
    <row r="51" spans="1:11" s="35" customFormat="1" ht="14.25" customHeight="1" x14ac:dyDescent="0.25">
      <c r="A51" s="27" t="s">
        <v>2010</v>
      </c>
      <c r="B51" s="37">
        <v>9406</v>
      </c>
      <c r="C51" s="37">
        <v>8627</v>
      </c>
      <c r="D51" s="37">
        <v>14702</v>
      </c>
      <c r="E51" s="37">
        <v>16340</v>
      </c>
      <c r="F51" s="37">
        <v>15393</v>
      </c>
      <c r="G51" s="37">
        <v>21096</v>
      </c>
      <c r="H51" s="37">
        <v>27847</v>
      </c>
      <c r="I51" s="37">
        <v>23484</v>
      </c>
      <c r="J51" s="37">
        <v>24892</v>
      </c>
      <c r="K51" s="37">
        <v>19197</v>
      </c>
    </row>
    <row r="52" spans="1:11" s="43" customFormat="1" ht="14.25" customHeight="1" x14ac:dyDescent="0.25">
      <c r="A52" s="27" t="s">
        <v>2498</v>
      </c>
      <c r="B52" s="37">
        <v>6016</v>
      </c>
      <c r="C52" s="37">
        <v>9963</v>
      </c>
      <c r="D52" s="37">
        <v>6650</v>
      </c>
      <c r="E52" s="37">
        <v>9472</v>
      </c>
      <c r="F52" s="37">
        <v>11800</v>
      </c>
      <c r="G52" s="37">
        <v>16302</v>
      </c>
      <c r="H52" s="37">
        <v>11972</v>
      </c>
      <c r="I52" s="37">
        <v>22289</v>
      </c>
      <c r="J52" s="37">
        <v>7159</v>
      </c>
      <c r="K52" s="37">
        <v>19020</v>
      </c>
    </row>
    <row r="53" spans="1:11" s="43" customFormat="1" ht="14.25" customHeight="1" x14ac:dyDescent="0.25">
      <c r="A53" s="27" t="s">
        <v>2015</v>
      </c>
      <c r="B53" s="37">
        <v>2963</v>
      </c>
      <c r="C53" s="37">
        <v>2942</v>
      </c>
      <c r="D53" s="37">
        <v>3839</v>
      </c>
      <c r="E53" s="37">
        <v>4549</v>
      </c>
      <c r="F53" s="37">
        <v>4489</v>
      </c>
      <c r="G53" s="37">
        <v>5811</v>
      </c>
      <c r="H53" s="37">
        <v>12471</v>
      </c>
      <c r="I53" s="37">
        <v>28344</v>
      </c>
      <c r="J53" s="37">
        <v>11428</v>
      </c>
      <c r="K53" s="37">
        <v>17788</v>
      </c>
    </row>
    <row r="54" spans="1:11" ht="14.25" customHeight="1" x14ac:dyDescent="0.25">
      <c r="A54" s="27" t="s">
        <v>2281</v>
      </c>
      <c r="B54" s="37">
        <v>3710</v>
      </c>
      <c r="C54" s="37">
        <v>1193</v>
      </c>
      <c r="D54" s="37">
        <v>624</v>
      </c>
      <c r="E54" s="37">
        <v>2365</v>
      </c>
      <c r="F54" s="37">
        <v>6561</v>
      </c>
      <c r="G54" s="37">
        <v>5762</v>
      </c>
      <c r="H54" s="37">
        <v>7240</v>
      </c>
      <c r="I54" s="37">
        <v>6812</v>
      </c>
      <c r="J54" s="37">
        <v>15000</v>
      </c>
      <c r="K54" s="37">
        <v>16630</v>
      </c>
    </row>
    <row r="55" spans="1:11" ht="14.25" customHeight="1" x14ac:dyDescent="0.25">
      <c r="A55" s="27" t="s">
        <v>2499</v>
      </c>
      <c r="B55" s="37">
        <v>3227</v>
      </c>
      <c r="C55" s="37">
        <v>2374</v>
      </c>
      <c r="D55" s="37">
        <v>1587</v>
      </c>
      <c r="E55" s="37">
        <v>1876</v>
      </c>
      <c r="F55" s="37">
        <v>2869</v>
      </c>
      <c r="G55" s="37">
        <v>3236</v>
      </c>
      <c r="H55" s="37">
        <v>2870</v>
      </c>
      <c r="I55" s="37">
        <v>2214</v>
      </c>
      <c r="J55" s="37">
        <v>1336</v>
      </c>
      <c r="K55" s="37">
        <v>14533</v>
      </c>
    </row>
    <row r="56" spans="1:11" ht="14.25" customHeight="1" x14ac:dyDescent="0.25">
      <c r="A56" s="27" t="s">
        <v>2012</v>
      </c>
      <c r="B56" s="37">
        <v>8256</v>
      </c>
      <c r="C56" s="37">
        <v>10361</v>
      </c>
      <c r="D56" s="37">
        <v>12119</v>
      </c>
      <c r="E56" s="37">
        <v>8408</v>
      </c>
      <c r="F56" s="37">
        <v>9919</v>
      </c>
      <c r="G56" s="37">
        <v>12221</v>
      </c>
      <c r="H56" s="37">
        <v>17033</v>
      </c>
      <c r="I56" s="37">
        <v>21127</v>
      </c>
      <c r="J56" s="37">
        <v>16958</v>
      </c>
      <c r="K56" s="37">
        <v>12499</v>
      </c>
    </row>
    <row r="57" spans="1:11" ht="14.25" customHeight="1" x14ac:dyDescent="0.25">
      <c r="A57" s="27" t="s">
        <v>2500</v>
      </c>
      <c r="B57" s="37">
        <v>626</v>
      </c>
      <c r="C57" s="37">
        <v>631</v>
      </c>
      <c r="D57" s="37">
        <v>1345</v>
      </c>
      <c r="E57" s="37">
        <v>3050</v>
      </c>
      <c r="F57" s="37">
        <v>730</v>
      </c>
      <c r="G57" s="37">
        <v>4300</v>
      </c>
      <c r="H57" s="37">
        <v>4376</v>
      </c>
      <c r="I57" s="37">
        <v>4511</v>
      </c>
      <c r="J57" s="37">
        <v>5068</v>
      </c>
      <c r="K57" s="37">
        <v>8679</v>
      </c>
    </row>
    <row r="58" spans="1:11" ht="14.25" customHeight="1" x14ac:dyDescent="0.25">
      <c r="A58" s="27" t="s">
        <v>2501</v>
      </c>
      <c r="B58" s="37">
        <v>1952</v>
      </c>
      <c r="C58" s="37">
        <v>2379</v>
      </c>
      <c r="D58" s="37">
        <v>3610</v>
      </c>
      <c r="E58" s="37">
        <v>3070</v>
      </c>
      <c r="F58" s="37">
        <v>2750</v>
      </c>
      <c r="G58" s="37">
        <v>1297</v>
      </c>
      <c r="H58" s="37">
        <v>4519</v>
      </c>
      <c r="I58" s="37">
        <v>2241</v>
      </c>
      <c r="J58" s="37">
        <v>3975</v>
      </c>
      <c r="K58" s="37">
        <v>8377</v>
      </c>
    </row>
    <row r="59" spans="1:11" ht="14.25" customHeight="1" x14ac:dyDescent="0.25">
      <c r="A59" s="739" t="s">
        <v>2016</v>
      </c>
      <c r="B59" s="13">
        <f t="shared" ref="B59:J59" si="1">B61-SUM(B39:B58)</f>
        <v>66232</v>
      </c>
      <c r="C59" s="13">
        <f t="shared" si="1"/>
        <v>76003</v>
      </c>
      <c r="D59" s="13">
        <f t="shared" si="1"/>
        <v>70217</v>
      </c>
      <c r="E59" s="13">
        <f t="shared" si="1"/>
        <v>84588</v>
      </c>
      <c r="F59" s="13">
        <f t="shared" si="1"/>
        <v>77578</v>
      </c>
      <c r="G59" s="13">
        <f t="shared" si="1"/>
        <v>90276</v>
      </c>
      <c r="H59" s="13">
        <f t="shared" si="1"/>
        <v>107003</v>
      </c>
      <c r="I59" s="13">
        <f t="shared" si="1"/>
        <v>112007</v>
      </c>
      <c r="J59" s="13">
        <f t="shared" si="1"/>
        <v>147259</v>
      </c>
      <c r="K59" s="13">
        <f>K61-SUM(K39:K58)</f>
        <v>109330</v>
      </c>
    </row>
    <row r="60" spans="1:11" ht="4.5" customHeight="1" x14ac:dyDescent="0.25">
      <c r="A60" s="1102"/>
      <c r="B60" s="1111"/>
      <c r="C60" s="1111"/>
      <c r="D60" s="1111"/>
      <c r="E60" s="1111"/>
      <c r="F60" s="1111"/>
      <c r="G60" s="1111"/>
      <c r="H60" s="1111"/>
      <c r="I60" s="1111"/>
      <c r="J60" s="1111"/>
      <c r="K60" s="1111"/>
    </row>
    <row r="61" spans="1:11" ht="15" customHeight="1" x14ac:dyDescent="0.25">
      <c r="A61" s="1104" t="s">
        <v>2017</v>
      </c>
      <c r="B61" s="57">
        <v>512908</v>
      </c>
      <c r="C61" s="57">
        <v>512419</v>
      </c>
      <c r="D61" s="57">
        <v>583272</v>
      </c>
      <c r="E61" s="57">
        <v>634693</v>
      </c>
      <c r="F61" s="57">
        <v>688251</v>
      </c>
      <c r="G61" s="57">
        <v>804013</v>
      </c>
      <c r="H61" s="57">
        <v>924928</v>
      </c>
      <c r="I61" s="57">
        <v>1017697</v>
      </c>
      <c r="J61" s="57">
        <v>1076987</v>
      </c>
      <c r="K61" s="57">
        <v>1108175</v>
      </c>
    </row>
    <row r="62" spans="1:11" ht="12" customHeight="1" x14ac:dyDescent="0.25">
      <c r="A62" s="43" t="s">
        <v>1400</v>
      </c>
      <c r="B62" s="198">
        <v>-12.289534076412423</v>
      </c>
      <c r="C62" s="198">
        <v>-9.533873521176961E-2</v>
      </c>
      <c r="D62" s="198">
        <v>13.827160975685903</v>
      </c>
      <c r="E62" s="198">
        <v>8.8159555061789305</v>
      </c>
      <c r="F62" s="198">
        <v>8.4384103810818836</v>
      </c>
      <c r="G62" s="198">
        <v>16.819735823122663</v>
      </c>
      <c r="H62" s="198">
        <v>15.038935937602993</v>
      </c>
      <c r="I62" s="198">
        <v>10.029861783836157</v>
      </c>
      <c r="J62" s="198">
        <v>5.8966470373794877</v>
      </c>
      <c r="K62" s="198">
        <f>(K61/J61-1)*100</f>
        <v>2.8958566816498221</v>
      </c>
    </row>
    <row r="63" spans="1:11" ht="4.5" customHeight="1" x14ac:dyDescent="0.25">
      <c r="A63" s="43"/>
      <c r="B63" s="1110"/>
      <c r="C63" s="1110"/>
      <c r="D63" s="1110"/>
      <c r="E63" s="1110"/>
      <c r="F63" s="1110"/>
      <c r="G63" s="1110"/>
      <c r="H63" s="1110"/>
      <c r="I63" s="1110"/>
      <c r="J63" s="1110"/>
      <c r="K63" s="1110"/>
    </row>
    <row r="64" spans="1:11" ht="15" customHeight="1" x14ac:dyDescent="0.25">
      <c r="A64" s="1104" t="s">
        <v>2018</v>
      </c>
      <c r="B64" s="57">
        <v>691398</v>
      </c>
      <c r="C64" s="57">
        <v>731377</v>
      </c>
      <c r="D64" s="57">
        <v>840223</v>
      </c>
      <c r="E64" s="57">
        <v>889895</v>
      </c>
      <c r="F64" s="57">
        <v>1069305</v>
      </c>
      <c r="G64" s="57">
        <v>1243012</v>
      </c>
      <c r="H64" s="57">
        <v>1255703</v>
      </c>
      <c r="I64" s="57">
        <v>1318251</v>
      </c>
      <c r="J64" s="57">
        <v>1383681</v>
      </c>
      <c r="K64" s="57">
        <v>1492307</v>
      </c>
    </row>
    <row r="65" spans="1:11" ht="12" customHeight="1" x14ac:dyDescent="0.25">
      <c r="A65" s="43" t="s">
        <v>1400</v>
      </c>
      <c r="B65" s="198">
        <v>-8.925438249845886</v>
      </c>
      <c r="C65" s="198">
        <v>5.7823424424137793</v>
      </c>
      <c r="D65" s="198">
        <v>14.882338383624315</v>
      </c>
      <c r="E65" s="198">
        <v>5.9117639007739697</v>
      </c>
      <c r="F65" s="198">
        <v>20.160805488287934</v>
      </c>
      <c r="G65" s="198">
        <v>16.244850627276584</v>
      </c>
      <c r="H65" s="198">
        <v>1.020987729804701</v>
      </c>
      <c r="I65" s="198">
        <v>4.9811141647348123</v>
      </c>
      <c r="J65" s="198">
        <v>5.0482798799318163</v>
      </c>
      <c r="K65" s="198">
        <f>(K64/J64-1)*100</f>
        <v>7.8505088961978942</v>
      </c>
    </row>
    <row r="66" spans="1:11" ht="12" customHeight="1" x14ac:dyDescent="0.25">
      <c r="A66" s="43"/>
      <c r="B66" s="43"/>
      <c r="C66" s="198"/>
      <c r="D66" s="198"/>
      <c r="E66" s="198"/>
      <c r="F66" s="198"/>
      <c r="G66" s="198"/>
      <c r="H66" s="198"/>
      <c r="I66" s="198"/>
      <c r="J66" s="198"/>
      <c r="K66" s="198"/>
    </row>
    <row r="67" spans="1:11" ht="14.25" customHeight="1" x14ac:dyDescent="0.25">
      <c r="A67" s="161" t="s">
        <v>960</v>
      </c>
      <c r="B67" s="27"/>
      <c r="C67" s="48"/>
      <c r="D67" s="48"/>
      <c r="E67" s="48"/>
      <c r="F67" s="48"/>
      <c r="G67" s="48"/>
      <c r="H67" s="48"/>
      <c r="I67" s="48"/>
      <c r="J67" s="48"/>
      <c r="K67" s="48"/>
    </row>
    <row r="68" spans="1:11" ht="14.25" customHeight="1" x14ac:dyDescent="0.25">
      <c r="A68" s="161" t="s">
        <v>412</v>
      </c>
      <c r="C68" s="27"/>
    </row>
    <row r="69" spans="1:11" ht="14.25" customHeight="1" x14ac:dyDescent="0.25">
      <c r="A69" s="1101"/>
      <c r="B69" s="1101"/>
      <c r="C69" s="1101"/>
      <c r="D69" s="1101"/>
      <c r="E69" s="1101"/>
      <c r="F69" s="1101"/>
      <c r="G69" s="1101"/>
      <c r="H69" s="1101"/>
    </row>
    <row r="70" spans="1:11" ht="59.25" customHeight="1" x14ac:dyDescent="0.25">
      <c r="A70" s="1448" t="s">
        <v>1968</v>
      </c>
      <c r="B70" s="1448"/>
      <c r="C70" s="1448"/>
      <c r="D70" s="1448"/>
      <c r="E70" s="1448"/>
      <c r="F70" s="1448"/>
      <c r="G70" s="1448"/>
      <c r="H70" s="1448"/>
      <c r="I70" s="1448"/>
      <c r="J70" s="1448"/>
      <c r="K70" s="1448"/>
    </row>
    <row r="71" spans="1:11" ht="13.8" x14ac:dyDescent="0.25">
      <c r="A71" s="161"/>
      <c r="C71" s="27"/>
    </row>
    <row r="72" spans="1:11" ht="13.8" x14ac:dyDescent="0.25">
      <c r="A72" s="1439" t="s">
        <v>1875</v>
      </c>
      <c r="B72" s="1439"/>
      <c r="C72" s="1439"/>
      <c r="D72" s="1439"/>
      <c r="E72" s="1439"/>
      <c r="F72" s="1439"/>
      <c r="G72" s="1439"/>
      <c r="H72" s="1101"/>
    </row>
  </sheetData>
  <customSheetViews>
    <customSheetView guid="{F67F5823-51D5-4D47-B100-5B47C1E6BCB9}" showPageBreaks="1" fitToPage="1" printArea="1" topLeftCell="A25">
      <selection activeCell="K60" sqref="K60"/>
      <pageMargins left="0.75" right="0.75" top="1" bottom="1" header="0.5" footer="0.5"/>
      <printOptions horizontalCentered="1"/>
      <pageSetup scale="69" firstPageNumber="33" orientation="portrait" verticalDpi="300" r:id="rId1"/>
      <headerFooter alignWithMargins="0">
        <oddFooter>&amp;C&amp;P</oddFooter>
      </headerFooter>
    </customSheetView>
    <customSheetView guid="{9014CDA8-C3FC-41E6-A045-DAEFC55B82B1}" showPageBreaks="1" fitToPage="1" printArea="1">
      <selection activeCell="D52" sqref="D52"/>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0">
    <mergeCell ref="A72:G72"/>
    <mergeCell ref="A70:K70"/>
    <mergeCell ref="A1:K1"/>
    <mergeCell ref="A3:K3"/>
    <mergeCell ref="A4:K4"/>
    <mergeCell ref="A33:K33"/>
    <mergeCell ref="A32:K32"/>
    <mergeCell ref="A31:K31"/>
    <mergeCell ref="A5:K5"/>
    <mergeCell ref="A29:K29"/>
  </mergeCells>
  <phoneticPr fontId="0" type="noConversion"/>
  <hyperlinks>
    <hyperlink ref="A72" r:id="rId3"/>
  </hyperlinks>
  <printOptions horizontalCentered="1"/>
  <pageMargins left="0.74803149606299202" right="0.74803149606299202" top="0.98425196850393704" bottom="0.98425196850393704" header="0.511811023622047" footer="0.511811023622047"/>
  <pageSetup scale="66" firstPageNumber="27" orientation="portrait" useFirstPageNumber="1" r:id="rId4"/>
  <headerFooter alignWithMargins="0"/>
  <legacyDrawingHF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O70"/>
  <sheetViews>
    <sheetView zoomScaleNormal="100" workbookViewId="0">
      <selection sqref="A1:K1"/>
    </sheetView>
  </sheetViews>
  <sheetFormatPr defaultRowHeight="13.2" x14ac:dyDescent="0.25"/>
  <cols>
    <col min="1" max="1" width="20.109375" customWidth="1"/>
    <col min="2" max="2" width="16.33203125" customWidth="1"/>
    <col min="3" max="7" width="11.6640625" bestFit="1" customWidth="1"/>
    <col min="8" max="8" width="13" bestFit="1" customWidth="1"/>
    <col min="9" max="9" width="13.109375" bestFit="1" customWidth="1"/>
    <col min="10" max="10" width="12.6640625" bestFit="1" customWidth="1"/>
    <col min="11" max="11" width="13.33203125" bestFit="1" customWidth="1"/>
  </cols>
  <sheetData>
    <row r="1" spans="1:15" ht="18" customHeight="1" x14ac:dyDescent="0.3">
      <c r="A1" s="1436" t="s">
        <v>506</v>
      </c>
      <c r="B1" s="1436"/>
      <c r="C1" s="1436"/>
      <c r="D1" s="1436"/>
      <c r="E1" s="1436"/>
      <c r="F1" s="1436"/>
      <c r="G1" s="1436"/>
      <c r="H1" s="1436"/>
      <c r="I1" s="1436"/>
      <c r="J1" s="1436"/>
      <c r="K1" s="1436"/>
    </row>
    <row r="2" spans="1:15" ht="18" customHeight="1" x14ac:dyDescent="0.3">
      <c r="A2" s="1100"/>
      <c r="B2" s="1100"/>
      <c r="D2" s="1100"/>
      <c r="E2" s="1100"/>
      <c r="F2" s="1100"/>
      <c r="G2" s="1100"/>
      <c r="H2" s="1100"/>
      <c r="I2" s="1100"/>
      <c r="J2" s="1100"/>
    </row>
    <row r="3" spans="1:15" ht="18" customHeight="1" x14ac:dyDescent="0.3">
      <c r="A3" s="1437" t="s">
        <v>166</v>
      </c>
      <c r="B3" s="1437"/>
      <c r="C3" s="1437"/>
      <c r="D3" s="1437"/>
      <c r="E3" s="1437"/>
      <c r="F3" s="1437"/>
      <c r="G3" s="1437"/>
      <c r="H3" s="1437"/>
      <c r="I3" s="1437"/>
      <c r="J3" s="1437"/>
      <c r="K3" s="1437"/>
    </row>
    <row r="4" spans="1:15" ht="18" customHeight="1" x14ac:dyDescent="0.3">
      <c r="A4" s="1437" t="s">
        <v>2502</v>
      </c>
      <c r="B4" s="1437"/>
      <c r="C4" s="1437"/>
      <c r="D4" s="1437"/>
      <c r="E4" s="1437"/>
      <c r="F4" s="1437"/>
      <c r="G4" s="1437"/>
      <c r="H4" s="1437"/>
      <c r="I4" s="1437"/>
      <c r="J4" s="1437"/>
      <c r="K4" s="1437"/>
    </row>
    <row r="5" spans="1:15" ht="18" customHeight="1" x14ac:dyDescent="0.3">
      <c r="A5" s="1437" t="s">
        <v>1394</v>
      </c>
      <c r="B5" s="1437"/>
      <c r="C5" s="1437"/>
      <c r="D5" s="1437"/>
      <c r="E5" s="1437"/>
      <c r="F5" s="1437"/>
      <c r="G5" s="1437"/>
      <c r="H5" s="1437"/>
      <c r="I5" s="1437"/>
      <c r="J5" s="1437"/>
      <c r="K5" s="1437"/>
    </row>
    <row r="6" spans="1:15" ht="12" customHeight="1" x14ac:dyDescent="0.3">
      <c r="A6" s="1100"/>
      <c r="B6" s="1100"/>
      <c r="C6" s="1100"/>
      <c r="D6" s="1100"/>
      <c r="E6" s="1100"/>
      <c r="F6" s="1100"/>
      <c r="G6" s="1100"/>
      <c r="H6" s="1100"/>
      <c r="I6" s="1100"/>
      <c r="J6" s="1100"/>
      <c r="K6" s="1100"/>
    </row>
    <row r="7" spans="1:15" ht="12.75" customHeight="1" x14ac:dyDescent="0.25"/>
    <row r="8" spans="1:15" s="1103" customFormat="1" ht="18.75" customHeight="1" x14ac:dyDescent="0.3">
      <c r="A8" s="1105" t="s">
        <v>428</v>
      </c>
      <c r="B8" s="1105"/>
      <c r="C8" s="1364">
        <v>2011</v>
      </c>
      <c r="D8" s="1364">
        <v>2012</v>
      </c>
      <c r="E8" s="1364">
        <v>2013</v>
      </c>
      <c r="F8" s="1364">
        <v>2014</v>
      </c>
      <c r="G8" s="1364">
        <v>2015</v>
      </c>
      <c r="H8" s="1364">
        <v>2016</v>
      </c>
      <c r="I8" s="1364">
        <v>2017</v>
      </c>
      <c r="J8" s="1364" t="s">
        <v>2366</v>
      </c>
      <c r="K8" s="1364" t="s">
        <v>2365</v>
      </c>
    </row>
    <row r="9" spans="1:15" ht="4.5" customHeight="1" thickBot="1" x14ac:dyDescent="0.3">
      <c r="A9" s="25"/>
      <c r="B9" s="25"/>
      <c r="C9" s="19"/>
      <c r="D9" s="19"/>
      <c r="E9" s="19"/>
      <c r="F9" s="19"/>
      <c r="G9" s="19"/>
      <c r="H9" s="19"/>
      <c r="I9" s="19"/>
      <c r="J9" s="19"/>
      <c r="K9" s="19"/>
    </row>
    <row r="10" spans="1:15" ht="4.5" customHeight="1" x14ac:dyDescent="0.25"/>
    <row r="11" spans="1:15" s="27" customFormat="1" ht="14.25" customHeight="1" x14ac:dyDescent="0.25">
      <c r="A11" s="1440" t="s">
        <v>197</v>
      </c>
      <c r="B11" s="1440"/>
      <c r="C11" s="37">
        <v>182550.66500000001</v>
      </c>
      <c r="D11" s="37">
        <v>208783.875</v>
      </c>
      <c r="E11" s="37">
        <v>222106.73800000001</v>
      </c>
      <c r="F11" s="37">
        <v>223869.03599999999</v>
      </c>
      <c r="G11" s="37">
        <v>268604.38199999998</v>
      </c>
      <c r="H11" s="37">
        <v>306254.88</v>
      </c>
      <c r="I11" s="37">
        <v>327676.50900000002</v>
      </c>
      <c r="J11" s="37">
        <v>326195.40000000002</v>
      </c>
      <c r="K11" s="37">
        <v>335363.50599999999</v>
      </c>
      <c r="M11" s="117"/>
      <c r="O11" s="117"/>
    </row>
    <row r="12" spans="1:15" s="27" customFormat="1" ht="14.25" customHeight="1" x14ac:dyDescent="0.25">
      <c r="A12" s="1440" t="s">
        <v>1122</v>
      </c>
      <c r="B12" s="1440"/>
      <c r="C12" s="37">
        <v>122548.314</v>
      </c>
      <c r="D12" s="37">
        <v>140829.432</v>
      </c>
      <c r="E12" s="37">
        <v>146339.02100000001</v>
      </c>
      <c r="F12" s="37">
        <v>198680.351</v>
      </c>
      <c r="G12" s="37">
        <v>197926.47099999999</v>
      </c>
      <c r="H12" s="37">
        <v>222086.32199999999</v>
      </c>
      <c r="I12" s="37">
        <v>212206.247</v>
      </c>
      <c r="J12" s="37">
        <v>199043.633</v>
      </c>
      <c r="K12" s="37">
        <v>255749.682</v>
      </c>
      <c r="M12" s="117"/>
      <c r="O12" s="117"/>
    </row>
    <row r="13" spans="1:15" s="27" customFormat="1" ht="14.25" customHeight="1" x14ac:dyDescent="0.25">
      <c r="A13" s="739" t="s">
        <v>1125</v>
      </c>
      <c r="B13" s="739"/>
      <c r="C13" s="37">
        <v>39516.046999999999</v>
      </c>
      <c r="D13" s="37">
        <v>63402.205000000002</v>
      </c>
      <c r="E13" s="37">
        <v>65077.466999999997</v>
      </c>
      <c r="F13" s="37">
        <v>72487.686000000002</v>
      </c>
      <c r="G13" s="37">
        <v>81986.994000000006</v>
      </c>
      <c r="H13" s="37">
        <v>94713.394</v>
      </c>
      <c r="I13" s="37">
        <v>129060.173</v>
      </c>
      <c r="J13" s="37">
        <v>166001.78899999999</v>
      </c>
      <c r="K13" s="37">
        <v>131077.44500000001</v>
      </c>
      <c r="M13" s="117"/>
      <c r="O13" s="117"/>
    </row>
    <row r="14" spans="1:15" s="1365" customFormat="1" ht="14.25" customHeight="1" x14ac:dyDescent="0.25">
      <c r="A14" s="739" t="s">
        <v>1124</v>
      </c>
      <c r="B14" s="739"/>
      <c r="C14" s="37">
        <v>30814.797999999999</v>
      </c>
      <c r="D14" s="37">
        <v>64321.963000000003</v>
      </c>
      <c r="E14" s="37">
        <v>64092.656000000003</v>
      </c>
      <c r="F14" s="37">
        <v>71973.745999999999</v>
      </c>
      <c r="G14" s="37">
        <v>76955.778000000006</v>
      </c>
      <c r="H14" s="37">
        <v>85755.331999999995</v>
      </c>
      <c r="I14" s="37">
        <v>145968.204</v>
      </c>
      <c r="J14" s="37">
        <v>181130.64</v>
      </c>
      <c r="K14" s="37">
        <v>121492.351</v>
      </c>
      <c r="M14" s="117"/>
      <c r="O14" s="117"/>
    </row>
    <row r="15" spans="1:15" s="27" customFormat="1" ht="14.25" customHeight="1" x14ac:dyDescent="0.25">
      <c r="A15" s="739" t="s">
        <v>1126</v>
      </c>
      <c r="B15" s="739"/>
      <c r="C15" s="37">
        <v>32052.095000000001</v>
      </c>
      <c r="D15" s="37">
        <v>29936.974999999999</v>
      </c>
      <c r="E15" s="37">
        <v>29901.499</v>
      </c>
      <c r="F15" s="37">
        <v>47133.074000000001</v>
      </c>
      <c r="G15" s="37">
        <v>53999.915000000001</v>
      </c>
      <c r="H15" s="37">
        <v>53439.144</v>
      </c>
      <c r="I15" s="37">
        <v>61683.25</v>
      </c>
      <c r="J15" s="37">
        <v>57677.053999999996</v>
      </c>
      <c r="K15" s="37">
        <v>91524.221999999994</v>
      </c>
      <c r="M15" s="117"/>
    </row>
    <row r="16" spans="1:15" s="27" customFormat="1" ht="14.25" customHeight="1" x14ac:dyDescent="0.25">
      <c r="A16" s="739" t="s">
        <v>1123</v>
      </c>
      <c r="B16" s="739"/>
      <c r="C16" s="37">
        <v>88301.714999999997</v>
      </c>
      <c r="D16" s="37">
        <v>59675.266000000003</v>
      </c>
      <c r="E16" s="37">
        <v>65544.396999999997</v>
      </c>
      <c r="F16" s="37">
        <v>65498.995000000003</v>
      </c>
      <c r="G16" s="37">
        <v>72039.831999999995</v>
      </c>
      <c r="H16" s="37">
        <v>74448.519</v>
      </c>
      <c r="I16" s="37">
        <v>77464.06</v>
      </c>
      <c r="J16" s="37">
        <v>96840.573999999993</v>
      </c>
      <c r="K16" s="37">
        <v>82670.657000000007</v>
      </c>
      <c r="M16" s="117"/>
    </row>
    <row r="17" spans="1:13" s="27" customFormat="1" ht="14.25" customHeight="1" x14ac:dyDescent="0.25">
      <c r="A17" s="739" t="s">
        <v>1443</v>
      </c>
      <c r="B17" s="739"/>
      <c r="C17" s="37">
        <v>32821.182999999997</v>
      </c>
      <c r="D17" s="37">
        <v>34955.864999999998</v>
      </c>
      <c r="E17" s="37">
        <v>35884.998</v>
      </c>
      <c r="F17" s="37">
        <v>37380.951999999997</v>
      </c>
      <c r="G17" s="37">
        <v>37866.637000000002</v>
      </c>
      <c r="H17" s="37">
        <v>42537.023000000001</v>
      </c>
      <c r="I17" s="37">
        <v>42148.076000000001</v>
      </c>
      <c r="J17" s="37">
        <v>40963.951000000001</v>
      </c>
      <c r="K17" s="37">
        <v>40654.894</v>
      </c>
      <c r="M17" s="117"/>
    </row>
    <row r="18" spans="1:13" s="27" customFormat="1" ht="14.25" customHeight="1" x14ac:dyDescent="0.25">
      <c r="A18" s="27" t="s">
        <v>946</v>
      </c>
      <c r="C18" s="37">
        <v>16491.684000000001</v>
      </c>
      <c r="D18" s="37">
        <v>21879.407999999999</v>
      </c>
      <c r="E18" s="37">
        <v>21628.936000000002</v>
      </c>
      <c r="F18" s="37">
        <v>24775.364000000001</v>
      </c>
      <c r="G18" s="37">
        <v>36636.521999999997</v>
      </c>
      <c r="H18" s="37">
        <v>32900.735999999997</v>
      </c>
      <c r="I18" s="37">
        <v>29794.491000000002</v>
      </c>
      <c r="J18" s="37">
        <v>26140.076000000001</v>
      </c>
      <c r="K18" s="37">
        <v>29839.438999999998</v>
      </c>
      <c r="M18" s="117"/>
    </row>
    <row r="19" spans="1:13" s="1306" customFormat="1" ht="14.25" customHeight="1" x14ac:dyDescent="0.25">
      <c r="A19" s="27" t="s">
        <v>1967</v>
      </c>
      <c r="C19" s="37">
        <v>92.798000000000002</v>
      </c>
      <c r="D19" s="37">
        <v>78.067999999999998</v>
      </c>
      <c r="E19" s="37">
        <v>113.658</v>
      </c>
      <c r="F19" s="37">
        <v>4300.8860000000004</v>
      </c>
      <c r="G19" s="37">
        <v>18983.722000000002</v>
      </c>
      <c r="H19" s="37">
        <v>23559.518</v>
      </c>
      <c r="I19" s="37">
        <v>25343.951000000001</v>
      </c>
      <c r="J19" s="37">
        <v>23105.97</v>
      </c>
      <c r="K19" s="37">
        <v>23198.409</v>
      </c>
      <c r="M19" s="117"/>
    </row>
    <row r="20" spans="1:13" s="27" customFormat="1" ht="14.25" customHeight="1" x14ac:dyDescent="0.25">
      <c r="A20" s="27" t="s">
        <v>1485</v>
      </c>
      <c r="B20" s="739"/>
      <c r="C20" s="37">
        <v>10147.098</v>
      </c>
      <c r="D20" s="37">
        <v>18221.244999999999</v>
      </c>
      <c r="E20" s="37">
        <v>20648.397000000001</v>
      </c>
      <c r="F20" s="37">
        <v>47811.248</v>
      </c>
      <c r="G20" s="37">
        <v>48647.167000000001</v>
      </c>
      <c r="H20" s="37">
        <v>42363.423999999999</v>
      </c>
      <c r="I20" s="37">
        <v>30956.005000000001</v>
      </c>
      <c r="J20" s="37">
        <v>24220.216</v>
      </c>
      <c r="K20" s="37">
        <v>22974.358</v>
      </c>
      <c r="M20" s="117"/>
    </row>
    <row r="21" spans="1:13" s="27" customFormat="1" ht="14.25" customHeight="1" x14ac:dyDescent="0.25">
      <c r="A21" s="1178" t="s">
        <v>2150</v>
      </c>
      <c r="C21" s="37">
        <v>591.31500000000005</v>
      </c>
      <c r="D21" s="37">
        <v>749.15300000000002</v>
      </c>
      <c r="E21" s="37">
        <v>539.49900000000002</v>
      </c>
      <c r="F21" s="37">
        <v>832.63199999999995</v>
      </c>
      <c r="G21" s="37">
        <v>31217.548999999999</v>
      </c>
      <c r="H21" s="37">
        <v>1517.702</v>
      </c>
      <c r="I21" s="37">
        <v>17105.254000000001</v>
      </c>
      <c r="J21" s="37">
        <v>6678.7629999999999</v>
      </c>
      <c r="K21" s="37">
        <v>20991.013999999999</v>
      </c>
      <c r="M21" s="117"/>
    </row>
    <row r="22" spans="1:13" s="27" customFormat="1" ht="14.25" customHeight="1" x14ac:dyDescent="0.25">
      <c r="A22" s="445" t="s">
        <v>2594</v>
      </c>
      <c r="B22" s="1408"/>
      <c r="C22" s="447">
        <v>6441.866</v>
      </c>
      <c r="D22" s="447">
        <v>5981.6840000000002</v>
      </c>
      <c r="E22" s="447">
        <v>11854.147999999999</v>
      </c>
      <c r="F22" s="447">
        <v>11050.584000000001</v>
      </c>
      <c r="G22" s="447">
        <v>14937.386</v>
      </c>
      <c r="H22" s="447">
        <v>13239.366</v>
      </c>
      <c r="I22" s="447">
        <v>20834.475999999999</v>
      </c>
      <c r="J22" s="447">
        <v>24104.026000000002</v>
      </c>
      <c r="K22" s="447">
        <v>12255.786</v>
      </c>
      <c r="M22" s="117"/>
    </row>
    <row r="23" spans="1:13" s="1365" customFormat="1" ht="14.25" customHeight="1" x14ac:dyDescent="0.25">
      <c r="A23" s="1178" t="s">
        <v>2151</v>
      </c>
      <c r="B23" s="739"/>
      <c r="C23" s="37">
        <v>9061.2160000000003</v>
      </c>
      <c r="D23" s="37">
        <v>8072.3710000000001</v>
      </c>
      <c r="E23" s="37">
        <v>8576.9599999999991</v>
      </c>
      <c r="F23" s="37">
        <v>8107.598</v>
      </c>
      <c r="G23" s="37">
        <v>11637.665000000001</v>
      </c>
      <c r="H23" s="37">
        <v>11360.174000000001</v>
      </c>
      <c r="I23" s="37">
        <v>11240.224</v>
      </c>
      <c r="J23" s="37">
        <v>9642.1039999999994</v>
      </c>
      <c r="K23" s="37">
        <v>9667.0580000000009</v>
      </c>
      <c r="M23" s="117"/>
    </row>
    <row r="24" spans="1:13" s="1178" customFormat="1" ht="14.25" customHeight="1" x14ac:dyDescent="0.25">
      <c r="A24" s="1178" t="s">
        <v>2152</v>
      </c>
      <c r="B24" s="739"/>
      <c r="C24" s="37">
        <v>5915.223</v>
      </c>
      <c r="D24" s="37">
        <v>4693.982</v>
      </c>
      <c r="E24" s="37">
        <v>3580.0509999999999</v>
      </c>
      <c r="F24" s="37">
        <v>3950.3879999999999</v>
      </c>
      <c r="G24" s="37">
        <v>6575.42</v>
      </c>
      <c r="H24" s="37">
        <v>7232.9279999999999</v>
      </c>
      <c r="I24" s="37">
        <v>7240.8549999999996</v>
      </c>
      <c r="J24" s="37">
        <v>8174.4830000000002</v>
      </c>
      <c r="K24" s="37">
        <v>8646.4590000000007</v>
      </c>
      <c r="M24" s="117"/>
    </row>
    <row r="25" spans="1:13" s="1178" customFormat="1" ht="14.25" customHeight="1" x14ac:dyDescent="0.25">
      <c r="A25" s="1178" t="s">
        <v>2503</v>
      </c>
      <c r="B25" s="739"/>
      <c r="C25" s="37">
        <v>337.91699999999997</v>
      </c>
      <c r="D25" s="37">
        <v>1854.068</v>
      </c>
      <c r="E25" s="37">
        <v>3338.89</v>
      </c>
      <c r="F25" s="37">
        <v>3949.6129999999998</v>
      </c>
      <c r="G25" s="37">
        <v>3742.8380000000002</v>
      </c>
      <c r="H25" s="37">
        <v>7713.68</v>
      </c>
      <c r="I25" s="37">
        <v>7335.8270000000002</v>
      </c>
      <c r="J25" s="37">
        <v>5402.1450000000004</v>
      </c>
      <c r="K25" s="37">
        <v>8167.05</v>
      </c>
      <c r="M25" s="117"/>
    </row>
    <row r="26" spans="1:13" s="27" customFormat="1" ht="14.25" customHeight="1" x14ac:dyDescent="0.25">
      <c r="A26" s="739" t="s">
        <v>1127</v>
      </c>
      <c r="B26" s="739"/>
      <c r="C26" s="13">
        <f t="shared" ref="C26:J26" si="0">C28-SUM(C11:C25)</f>
        <v>153693.11100000015</v>
      </c>
      <c r="D26" s="13">
        <f t="shared" si="0"/>
        <v>176787.63699999999</v>
      </c>
      <c r="E26" s="13">
        <f t="shared" si="0"/>
        <v>190667.88199999998</v>
      </c>
      <c r="F26" s="13">
        <f t="shared" si="0"/>
        <v>247503.0619999998</v>
      </c>
      <c r="G26" s="13">
        <f t="shared" si="0"/>
        <v>281253.39999999979</v>
      </c>
      <c r="H26" s="13">
        <f t="shared" si="0"/>
        <v>236581.16199999978</v>
      </c>
      <c r="I26" s="13">
        <f t="shared" si="0"/>
        <v>172193.53600000008</v>
      </c>
      <c r="J26" s="13">
        <f t="shared" si="0"/>
        <v>188360.64499999979</v>
      </c>
      <c r="K26" s="13">
        <f>K28-SUM(K11:K25)</f>
        <v>298034.4169999999</v>
      </c>
      <c r="M26" s="117"/>
    </row>
    <row r="27" spans="1:13" s="35" customFormat="1" ht="4.5" customHeight="1" x14ac:dyDescent="0.25">
      <c r="A27" s="1112"/>
      <c r="B27" s="1112"/>
      <c r="C27" s="1111"/>
      <c r="D27" s="1111"/>
      <c r="E27" s="1111"/>
      <c r="F27" s="1111"/>
      <c r="G27" s="1111"/>
      <c r="H27" s="1111"/>
      <c r="I27" s="1111"/>
      <c r="J27" s="1111"/>
      <c r="K27" s="1111"/>
    </row>
    <row r="28" spans="1:13" s="35" customFormat="1" ht="15" customHeight="1" x14ac:dyDescent="0.25">
      <c r="A28" s="1104" t="s">
        <v>2018</v>
      </c>
      <c r="B28" s="1104"/>
      <c r="C28" s="57">
        <v>731377.04500000004</v>
      </c>
      <c r="D28" s="57">
        <v>840223.19700000004</v>
      </c>
      <c r="E28" s="57">
        <v>889895.19700000004</v>
      </c>
      <c r="F28" s="57">
        <v>1069305.2150000001</v>
      </c>
      <c r="G28" s="57">
        <v>1243011.6780000001</v>
      </c>
      <c r="H28" s="57">
        <v>1255703.304</v>
      </c>
      <c r="I28" s="57">
        <v>1318251.138</v>
      </c>
      <c r="J28" s="57">
        <v>1383681.469</v>
      </c>
      <c r="K28" s="57">
        <v>1492306.747</v>
      </c>
    </row>
    <row r="29" spans="1:13" s="43" customFormat="1" ht="12" customHeight="1" x14ac:dyDescent="0.2">
      <c r="A29" s="43" t="s">
        <v>1400</v>
      </c>
      <c r="C29" s="198">
        <v>5.7823424424137793</v>
      </c>
      <c r="D29" s="198">
        <v>14.882338383624315</v>
      </c>
      <c r="E29" s="198">
        <v>5.9117639007739697</v>
      </c>
      <c r="F29" s="198">
        <v>20.160805488287934</v>
      </c>
      <c r="G29" s="198">
        <v>16.244850627276584</v>
      </c>
      <c r="H29" s="198">
        <v>1.020987729804701</v>
      </c>
      <c r="I29" s="198">
        <v>4.9811141647348123</v>
      </c>
      <c r="J29" s="198">
        <f>(J28/I28-1)*100</f>
        <v>4.9634192692045387</v>
      </c>
      <c r="K29" s="198">
        <f>(K28/J28-1)*100</f>
        <v>7.8504540556219471</v>
      </c>
    </row>
    <row r="30" spans="1:13" s="43" customFormat="1" ht="11.4" x14ac:dyDescent="0.2">
      <c r="C30" s="198"/>
      <c r="D30" s="198"/>
      <c r="E30" s="198"/>
      <c r="F30" s="198"/>
      <c r="G30" s="198"/>
      <c r="H30" s="198"/>
      <c r="I30" s="198"/>
      <c r="J30" s="198"/>
      <c r="K30" s="198"/>
    </row>
    <row r="31" spans="1:13" ht="13.8" x14ac:dyDescent="0.25">
      <c r="A31" s="161" t="s">
        <v>960</v>
      </c>
      <c r="B31" s="27"/>
      <c r="C31" s="48"/>
      <c r="D31" s="48"/>
      <c r="E31" s="48"/>
      <c r="F31" s="48"/>
      <c r="G31" s="48"/>
      <c r="H31" s="48"/>
      <c r="I31" s="48"/>
      <c r="J31" s="48"/>
      <c r="K31" s="48"/>
    </row>
    <row r="32" spans="1:13" ht="12.75" customHeight="1" x14ac:dyDescent="0.25">
      <c r="A32" s="161" t="s">
        <v>412</v>
      </c>
      <c r="C32" s="27"/>
    </row>
    <row r="33" spans="1:11" ht="12.75" customHeight="1" x14ac:dyDescent="0.25">
      <c r="A33" s="161"/>
      <c r="C33" s="27"/>
    </row>
    <row r="34" spans="1:11" ht="18" customHeight="1" x14ac:dyDescent="0.3">
      <c r="A34" s="1436" t="s">
        <v>83</v>
      </c>
      <c r="B34" s="1436"/>
      <c r="C34" s="1436"/>
      <c r="D34" s="1436"/>
      <c r="E34" s="1436"/>
      <c r="F34" s="1436"/>
      <c r="G34" s="1436"/>
      <c r="H34" s="1436"/>
      <c r="I34" s="1436"/>
      <c r="J34" s="1436"/>
      <c r="K34" s="1436"/>
    </row>
    <row r="35" spans="1:11" ht="18" customHeight="1" x14ac:dyDescent="0.3">
      <c r="B35" s="1100"/>
      <c r="D35" s="1100"/>
      <c r="E35" s="1100"/>
      <c r="F35" s="1100"/>
      <c r="G35" s="1100"/>
      <c r="H35" s="1100"/>
      <c r="I35" s="1100"/>
      <c r="J35" s="1100"/>
    </row>
    <row r="36" spans="1:11" ht="18" customHeight="1" x14ac:dyDescent="0.3">
      <c r="A36" s="1437" t="s">
        <v>166</v>
      </c>
      <c r="B36" s="1437"/>
      <c r="C36" s="1437"/>
      <c r="D36" s="1437"/>
      <c r="E36" s="1437"/>
      <c r="F36" s="1437"/>
      <c r="G36" s="1437"/>
      <c r="H36" s="1437"/>
      <c r="I36" s="1437"/>
      <c r="J36" s="1437"/>
      <c r="K36" s="1437"/>
    </row>
    <row r="37" spans="1:11" ht="18" customHeight="1" x14ac:dyDescent="0.3">
      <c r="A37" s="1437" t="s">
        <v>2504</v>
      </c>
      <c r="B37" s="1437"/>
      <c r="C37" s="1437"/>
      <c r="D37" s="1437"/>
      <c r="E37" s="1437"/>
      <c r="F37" s="1437"/>
      <c r="G37" s="1437"/>
      <c r="H37" s="1437"/>
      <c r="I37" s="1437"/>
      <c r="J37" s="1437"/>
      <c r="K37" s="1437"/>
    </row>
    <row r="38" spans="1:11" ht="18" customHeight="1" x14ac:dyDescent="0.3">
      <c r="A38" s="1437" t="s">
        <v>1394</v>
      </c>
      <c r="B38" s="1437"/>
      <c r="C38" s="1437"/>
      <c r="D38" s="1437"/>
      <c r="E38" s="1437"/>
      <c r="F38" s="1437"/>
      <c r="G38" s="1437"/>
      <c r="H38" s="1437"/>
      <c r="I38" s="1437"/>
      <c r="J38" s="1437"/>
      <c r="K38" s="1437"/>
    </row>
    <row r="39" spans="1:11" ht="12" customHeight="1" x14ac:dyDescent="0.3">
      <c r="B39" s="1100"/>
      <c r="C39" s="1100"/>
      <c r="D39" s="1100"/>
      <c r="E39" s="1100"/>
      <c r="F39" s="1100"/>
      <c r="G39" s="1100"/>
      <c r="H39" s="1100"/>
      <c r="I39" s="1100"/>
      <c r="J39" s="1100"/>
      <c r="K39" s="1100"/>
    </row>
    <row r="40" spans="1:11" ht="12.75" customHeight="1" x14ac:dyDescent="0.25"/>
    <row r="41" spans="1:11" ht="18.75" customHeight="1" x14ac:dyDescent="0.3">
      <c r="A41" s="1105" t="s">
        <v>1991</v>
      </c>
      <c r="B41" s="1105"/>
      <c r="C41" s="1364">
        <v>2011</v>
      </c>
      <c r="D41" s="1364">
        <v>2012</v>
      </c>
      <c r="E41" s="1364">
        <v>2013</v>
      </c>
      <c r="F41" s="1364">
        <v>2014</v>
      </c>
      <c r="G41" s="1364">
        <v>2015</v>
      </c>
      <c r="H41" s="1364">
        <v>2016</v>
      </c>
      <c r="I41" s="1364">
        <v>2017</v>
      </c>
      <c r="J41" s="1364" t="s">
        <v>2366</v>
      </c>
      <c r="K41" s="1364" t="s">
        <v>2365</v>
      </c>
    </row>
    <row r="42" spans="1:11" ht="4.5" customHeight="1" thickBot="1" x14ac:dyDescent="0.3">
      <c r="A42" s="25"/>
      <c r="B42" s="25"/>
      <c r="C42" s="19"/>
      <c r="D42" s="19"/>
      <c r="E42" s="19"/>
      <c r="F42" s="19"/>
      <c r="G42" s="19"/>
      <c r="H42" s="19"/>
      <c r="I42" s="19"/>
      <c r="J42" s="19"/>
      <c r="K42" s="19"/>
    </row>
    <row r="43" spans="1:11" ht="4.5" customHeight="1" x14ac:dyDescent="0.25"/>
    <row r="44" spans="1:11" ht="14.25" customHeight="1" x14ac:dyDescent="0.25">
      <c r="A44" s="1440" t="s">
        <v>1992</v>
      </c>
      <c r="B44" s="1440"/>
      <c r="C44" s="37">
        <v>169796.91500000001</v>
      </c>
      <c r="D44" s="37">
        <v>192134.54</v>
      </c>
      <c r="E44" s="37">
        <v>204919.07</v>
      </c>
      <c r="F44" s="37">
        <v>211700.375</v>
      </c>
      <c r="G44" s="37">
        <v>245198.05</v>
      </c>
      <c r="H44" s="37">
        <v>283676.63199999998</v>
      </c>
      <c r="I44" s="37">
        <v>313365.83199999999</v>
      </c>
      <c r="J44" s="37">
        <v>305388.90399999998</v>
      </c>
      <c r="K44" s="37">
        <v>311204.446</v>
      </c>
    </row>
    <row r="45" spans="1:11" ht="14.25" customHeight="1" x14ac:dyDescent="0.25">
      <c r="A45" s="1440" t="s">
        <v>1993</v>
      </c>
      <c r="B45" s="1440"/>
      <c r="C45" s="37">
        <v>77913.745999999999</v>
      </c>
      <c r="D45" s="37">
        <v>81692.058000000005</v>
      </c>
      <c r="E45" s="37">
        <v>98613.803</v>
      </c>
      <c r="F45" s="37">
        <v>143583.34</v>
      </c>
      <c r="G45" s="37">
        <v>130499.03</v>
      </c>
      <c r="H45" s="37">
        <v>137911.18299999999</v>
      </c>
      <c r="I45" s="37">
        <v>122354.685</v>
      </c>
      <c r="J45" s="37">
        <v>121149.21799999999</v>
      </c>
      <c r="K45" s="37">
        <v>173178.15100000001</v>
      </c>
    </row>
    <row r="46" spans="1:11" ht="14.25" customHeight="1" x14ac:dyDescent="0.25">
      <c r="A46" s="739" t="s">
        <v>1994</v>
      </c>
      <c r="C46" s="37">
        <v>16324.775</v>
      </c>
      <c r="D46" s="37">
        <v>38581.947999999997</v>
      </c>
      <c r="E46" s="37">
        <v>43441.036</v>
      </c>
      <c r="F46" s="37">
        <v>44067.972999999998</v>
      </c>
      <c r="G46" s="37">
        <v>40718.222999999998</v>
      </c>
      <c r="H46" s="37">
        <v>70618.377999999997</v>
      </c>
      <c r="I46" s="37">
        <v>125939.58500000001</v>
      </c>
      <c r="J46" s="37">
        <v>149582.43599999999</v>
      </c>
      <c r="K46" s="37">
        <v>104297.163</v>
      </c>
    </row>
    <row r="47" spans="1:11" ht="14.25" customHeight="1" x14ac:dyDescent="0.25">
      <c r="A47" s="739" t="s">
        <v>1995</v>
      </c>
      <c r="C47" s="37">
        <v>79598.164000000004</v>
      </c>
      <c r="D47" s="37">
        <v>49041.625</v>
      </c>
      <c r="E47" s="37">
        <v>57048.824999999997</v>
      </c>
      <c r="F47" s="37">
        <v>55954.523000000001</v>
      </c>
      <c r="G47" s="37">
        <v>63157.792999999998</v>
      </c>
      <c r="H47" s="37">
        <v>68850.793999999994</v>
      </c>
      <c r="I47" s="37">
        <v>71934.241999999998</v>
      </c>
      <c r="J47" s="37">
        <v>90728.745999999999</v>
      </c>
      <c r="K47" s="37">
        <v>76704.271999999997</v>
      </c>
    </row>
    <row r="48" spans="1:11" ht="14.25" customHeight="1" x14ac:dyDescent="0.25">
      <c r="A48" s="739" t="s">
        <v>1997</v>
      </c>
      <c r="B48" s="739"/>
      <c r="C48" s="37">
        <v>30249.441999999999</v>
      </c>
      <c r="D48" s="37">
        <v>32789.144999999997</v>
      </c>
      <c r="E48" s="37">
        <v>39540.495000000003</v>
      </c>
      <c r="F48" s="37">
        <v>39895.743000000002</v>
      </c>
      <c r="G48" s="37">
        <v>50670.635999999999</v>
      </c>
      <c r="H48" s="37">
        <v>56075.51</v>
      </c>
      <c r="I48" s="37">
        <v>50117.421999999999</v>
      </c>
      <c r="J48" s="37">
        <v>68378.13</v>
      </c>
      <c r="K48" s="37">
        <v>74409.510999999999</v>
      </c>
    </row>
    <row r="49" spans="1:11" ht="14.25" customHeight="1" x14ac:dyDescent="0.25">
      <c r="A49" s="739" t="s">
        <v>1996</v>
      </c>
      <c r="B49" s="739"/>
      <c r="C49" s="37">
        <v>22775.216</v>
      </c>
      <c r="D49" s="37">
        <v>39584.764999999999</v>
      </c>
      <c r="E49" s="37">
        <v>33131.095000000001</v>
      </c>
      <c r="F49" s="37">
        <v>39429.152999999998</v>
      </c>
      <c r="G49" s="37">
        <v>48125.504999999997</v>
      </c>
      <c r="H49" s="37">
        <v>66167.535000000003</v>
      </c>
      <c r="I49" s="37">
        <v>60962.05</v>
      </c>
      <c r="J49" s="37">
        <v>41664.86</v>
      </c>
      <c r="K49" s="37">
        <v>52451.355000000003</v>
      </c>
    </row>
    <row r="50" spans="1:11" ht="14.25" customHeight="1" x14ac:dyDescent="0.25">
      <c r="A50" s="27" t="s">
        <v>2000</v>
      </c>
      <c r="B50" s="739"/>
      <c r="C50" s="37">
        <v>15911.671</v>
      </c>
      <c r="D50" s="37">
        <v>44713.241000000002</v>
      </c>
      <c r="E50" s="37">
        <v>29286.202000000001</v>
      </c>
      <c r="F50" s="37">
        <v>51792.332999999999</v>
      </c>
      <c r="G50" s="37">
        <v>38763.627999999997</v>
      </c>
      <c r="H50" s="37">
        <v>29827.382000000001</v>
      </c>
      <c r="I50" s="37">
        <v>52392.913999999997</v>
      </c>
      <c r="J50" s="37">
        <v>87180.163</v>
      </c>
      <c r="K50" s="37">
        <v>50840.822</v>
      </c>
    </row>
    <row r="51" spans="1:11" ht="14.25" customHeight="1" x14ac:dyDescent="0.25">
      <c r="A51" s="27" t="s">
        <v>1999</v>
      </c>
      <c r="B51" s="739"/>
      <c r="C51" s="37">
        <v>19116.752</v>
      </c>
      <c r="D51" s="37">
        <v>18533.553</v>
      </c>
      <c r="E51" s="37">
        <v>23696.396000000001</v>
      </c>
      <c r="F51" s="37">
        <v>29299.218000000001</v>
      </c>
      <c r="G51" s="37">
        <v>31969.858</v>
      </c>
      <c r="H51" s="37">
        <v>32862.601999999999</v>
      </c>
      <c r="I51" s="37">
        <v>31782.865000000002</v>
      </c>
      <c r="J51" s="37">
        <v>39769.468999999997</v>
      </c>
      <c r="K51" s="37">
        <v>48240.654999999999</v>
      </c>
    </row>
    <row r="52" spans="1:11" ht="14.25" customHeight="1" x14ac:dyDescent="0.25">
      <c r="A52" s="739" t="s">
        <v>1998</v>
      </c>
      <c r="B52" s="27"/>
      <c r="C52" s="37">
        <v>32856.648000000001</v>
      </c>
      <c r="D52" s="37">
        <v>34964.527999999998</v>
      </c>
      <c r="E52" s="37">
        <v>35772.120000000003</v>
      </c>
      <c r="F52" s="37">
        <v>37262.993999999999</v>
      </c>
      <c r="G52" s="37">
        <v>37859.216999999997</v>
      </c>
      <c r="H52" s="37">
        <v>42538.156000000003</v>
      </c>
      <c r="I52" s="37">
        <v>42146.519</v>
      </c>
      <c r="J52" s="37">
        <v>40976.493000000002</v>
      </c>
      <c r="K52" s="37">
        <v>40656.894</v>
      </c>
    </row>
    <row r="53" spans="1:11" ht="14.25" customHeight="1" x14ac:dyDescent="0.25">
      <c r="A53" s="1178" t="s">
        <v>2148</v>
      </c>
      <c r="B53" s="739"/>
      <c r="C53" s="37" t="s">
        <v>2507</v>
      </c>
      <c r="D53" s="37">
        <v>365.54599999999999</v>
      </c>
      <c r="E53" s="37">
        <v>945.52200000000005</v>
      </c>
      <c r="F53" s="37">
        <v>8771.2579999999998</v>
      </c>
      <c r="G53" s="37">
        <v>11988.634</v>
      </c>
      <c r="H53" s="37">
        <v>13522.323</v>
      </c>
      <c r="I53" s="37">
        <v>21373.291000000001</v>
      </c>
      <c r="J53" s="37">
        <v>14421.546</v>
      </c>
      <c r="K53" s="37">
        <v>36707.266000000003</v>
      </c>
    </row>
    <row r="54" spans="1:11" ht="14.25" customHeight="1" x14ac:dyDescent="0.25">
      <c r="A54" s="1178" t="s">
        <v>2149</v>
      </c>
      <c r="B54" s="27"/>
      <c r="C54" s="37">
        <v>12378.323</v>
      </c>
      <c r="D54" s="37">
        <v>15701.218000000001</v>
      </c>
      <c r="E54" s="37">
        <v>16454.579000000002</v>
      </c>
      <c r="F54" s="37">
        <v>11918.946</v>
      </c>
      <c r="G54" s="37">
        <v>23006.659</v>
      </c>
      <c r="H54" s="37">
        <v>22364.567999999999</v>
      </c>
      <c r="I54" s="37">
        <v>14177.001</v>
      </c>
      <c r="J54" s="37">
        <v>20633.757000000001</v>
      </c>
      <c r="K54" s="37">
        <v>24081.036</v>
      </c>
    </row>
    <row r="55" spans="1:11" ht="14.25" customHeight="1" x14ac:dyDescent="0.25">
      <c r="A55" s="1306" t="s">
        <v>2282</v>
      </c>
      <c r="B55" s="739"/>
      <c r="C55" s="37">
        <v>770.13400000000001</v>
      </c>
      <c r="D55" s="37">
        <v>962.86900000000003</v>
      </c>
      <c r="E55" s="37">
        <v>872.41099999999994</v>
      </c>
      <c r="F55" s="37">
        <v>994.54</v>
      </c>
      <c r="G55" s="37">
        <v>2136.1019999999999</v>
      </c>
      <c r="H55" s="37">
        <v>2763.8679999999999</v>
      </c>
      <c r="I55" s="37">
        <v>6326.6239999999998</v>
      </c>
      <c r="J55" s="37">
        <v>15568.315000000001</v>
      </c>
      <c r="K55" s="37">
        <v>23708.611000000001</v>
      </c>
    </row>
    <row r="56" spans="1:11" ht="14.25" customHeight="1" x14ac:dyDescent="0.25">
      <c r="A56" s="1340" t="s">
        <v>2147</v>
      </c>
      <c r="B56" s="739"/>
      <c r="C56" s="37" t="s">
        <v>2507</v>
      </c>
      <c r="D56" s="37">
        <v>25.396999999999998</v>
      </c>
      <c r="E56" s="37" t="s">
        <v>2507</v>
      </c>
      <c r="F56" s="37">
        <v>4100.3050000000003</v>
      </c>
      <c r="G56" s="37">
        <v>18634.536</v>
      </c>
      <c r="H56" s="37">
        <v>22720.089</v>
      </c>
      <c r="I56" s="37">
        <v>22089.745999999999</v>
      </c>
      <c r="J56" s="37">
        <v>19597.495999999999</v>
      </c>
      <c r="K56" s="37">
        <v>20835.116999999998</v>
      </c>
    </row>
    <row r="57" spans="1:11" ht="14.25" customHeight="1" x14ac:dyDescent="0.25">
      <c r="A57" s="1369" t="s">
        <v>2506</v>
      </c>
      <c r="B57" s="739"/>
      <c r="C57" s="37">
        <v>172.828</v>
      </c>
      <c r="D57" s="37">
        <v>282.67700000000002</v>
      </c>
      <c r="E57" s="37">
        <v>253.69200000000001</v>
      </c>
      <c r="F57" s="37">
        <v>458.041</v>
      </c>
      <c r="G57" s="37">
        <v>789.65300000000002</v>
      </c>
      <c r="H57" s="37">
        <v>945.22400000000005</v>
      </c>
      <c r="I57" s="37">
        <v>1652.9880000000001</v>
      </c>
      <c r="J57" s="37">
        <v>3353.1019999999999</v>
      </c>
      <c r="K57" s="37">
        <v>15070.867</v>
      </c>
    </row>
    <row r="58" spans="1:11" ht="14.25" customHeight="1" x14ac:dyDescent="0.25">
      <c r="A58" s="1178" t="s">
        <v>2505</v>
      </c>
      <c r="B58" s="739"/>
      <c r="C58" s="37" t="s">
        <v>2507</v>
      </c>
      <c r="D58" s="37">
        <v>4463.7269999999999</v>
      </c>
      <c r="E58" s="37">
        <v>5942.8249999999998</v>
      </c>
      <c r="F58" s="37">
        <v>6095.4459999999999</v>
      </c>
      <c r="G58" s="37">
        <v>7953.7280000000001</v>
      </c>
      <c r="H58" s="37">
        <v>10046.290000000001</v>
      </c>
      <c r="I58" s="37">
        <v>10493.815000000001</v>
      </c>
      <c r="J58" s="37">
        <v>11781.728999999999</v>
      </c>
      <c r="K58" s="37">
        <v>13967.888999999999</v>
      </c>
    </row>
    <row r="59" spans="1:11" ht="14.25" customHeight="1" x14ac:dyDescent="0.25">
      <c r="A59" s="739" t="s">
        <v>1127</v>
      </c>
      <c r="B59" s="739"/>
      <c r="C59" s="13">
        <f t="shared" ref="C59:J59" si="1">C61-SUM(C44:C58)</f>
        <v>253512.37000000011</v>
      </c>
      <c r="D59" s="13">
        <f t="shared" si="1"/>
        <v>286386.27500000002</v>
      </c>
      <c r="E59" s="13">
        <f t="shared" si="1"/>
        <v>299977.04399999999</v>
      </c>
      <c r="F59" s="13">
        <f t="shared" si="1"/>
        <v>383980.92200000014</v>
      </c>
      <c r="G59" s="13">
        <f t="shared" si="1"/>
        <v>491540.37300000014</v>
      </c>
      <c r="H59" s="13">
        <f t="shared" si="1"/>
        <v>394812.7080000001</v>
      </c>
      <c r="I59" s="13">
        <f t="shared" si="1"/>
        <v>370970.92400000012</v>
      </c>
      <c r="J59" s="13">
        <f t="shared" si="1"/>
        <v>353507.03000000014</v>
      </c>
      <c r="K59" s="13">
        <f>K61-SUM(K44:K58)</f>
        <v>425952.61799999978</v>
      </c>
    </row>
    <row r="60" spans="1:11" ht="4.5" customHeight="1" x14ac:dyDescent="0.25">
      <c r="A60" s="1112"/>
      <c r="B60" s="1112"/>
      <c r="C60" s="1111"/>
      <c r="D60" s="1111"/>
      <c r="E60" s="1111"/>
      <c r="F60" s="1111"/>
      <c r="G60" s="1111"/>
      <c r="H60" s="1111"/>
      <c r="I60" s="1111"/>
      <c r="J60" s="1111"/>
      <c r="K60" s="1111"/>
    </row>
    <row r="61" spans="1:11" ht="15" customHeight="1" x14ac:dyDescent="0.25">
      <c r="A61" s="1104" t="s">
        <v>2018</v>
      </c>
      <c r="B61" s="1104"/>
      <c r="C61" s="57">
        <v>731376.98400000005</v>
      </c>
      <c r="D61" s="57">
        <v>840223.11199999996</v>
      </c>
      <c r="E61" s="57">
        <v>889895.11499999999</v>
      </c>
      <c r="F61" s="57">
        <v>1069305.1100000001</v>
      </c>
      <c r="G61" s="57">
        <v>1243011.625</v>
      </c>
      <c r="H61" s="57">
        <v>1255703.2420000001</v>
      </c>
      <c r="I61" s="57">
        <v>1318080.503</v>
      </c>
      <c r="J61" s="57">
        <v>1383681.3940000001</v>
      </c>
      <c r="K61" s="57">
        <v>1492306.673</v>
      </c>
    </row>
    <row r="62" spans="1:11" ht="12" customHeight="1" x14ac:dyDescent="0.25">
      <c r="A62" s="43" t="s">
        <v>1400</v>
      </c>
      <c r="B62" s="43"/>
      <c r="C62" s="198">
        <v>5.7823424424137793</v>
      </c>
      <c r="D62" s="198">
        <v>14.882338383624315</v>
      </c>
      <c r="E62" s="198">
        <v>5.9117639007739697</v>
      </c>
      <c r="F62" s="198">
        <v>20.160805488287934</v>
      </c>
      <c r="G62" s="198">
        <v>16.244850627276584</v>
      </c>
      <c r="H62" s="198">
        <f>(H61/G61-1)*100</f>
        <v>1.021037675331482</v>
      </c>
      <c r="I62" s="198">
        <f>(I61/H61-1)*100</f>
        <v>4.9675161227305198</v>
      </c>
      <c r="J62" s="198">
        <f>(J61/I61-1)*100</f>
        <v>4.9770018485737477</v>
      </c>
      <c r="K62" s="198">
        <f>(K61/J61-1)*100</f>
        <v>7.8504545534128889</v>
      </c>
    </row>
    <row r="63" spans="1:11" x14ac:dyDescent="0.25">
      <c r="A63" s="43"/>
      <c r="B63" s="43"/>
      <c r="C63" s="198"/>
      <c r="D63" s="198"/>
      <c r="E63" s="198"/>
      <c r="F63" s="198"/>
      <c r="G63" s="198"/>
      <c r="H63" s="198"/>
      <c r="I63" s="198"/>
      <c r="J63" s="198"/>
      <c r="K63" s="198"/>
    </row>
    <row r="64" spans="1:11" ht="13.8" x14ac:dyDescent="0.25">
      <c r="A64" s="161" t="s">
        <v>960</v>
      </c>
      <c r="B64" s="27"/>
      <c r="C64" s="48"/>
      <c r="D64" s="48"/>
      <c r="E64" s="48"/>
      <c r="F64" s="48"/>
      <c r="G64" s="48"/>
      <c r="H64" s="48"/>
      <c r="I64" s="48"/>
      <c r="J64" s="48"/>
      <c r="K64" s="48"/>
    </row>
    <row r="65" spans="1:11" ht="13.8" x14ac:dyDescent="0.25">
      <c r="A65" s="161" t="s">
        <v>412</v>
      </c>
      <c r="C65" s="27"/>
    </row>
    <row r="67" spans="1:11" ht="59.25" customHeight="1" x14ac:dyDescent="0.25">
      <c r="A67" s="1448" t="s">
        <v>1968</v>
      </c>
      <c r="B67" s="1448"/>
      <c r="C67" s="1448"/>
      <c r="D67" s="1448"/>
      <c r="E67" s="1448"/>
      <c r="F67" s="1448"/>
      <c r="G67" s="1448"/>
      <c r="H67" s="1448"/>
      <c r="I67" s="1448"/>
      <c r="J67" s="1448"/>
      <c r="K67" s="1448"/>
    </row>
    <row r="68" spans="1:11" ht="13.8" x14ac:dyDescent="0.25">
      <c r="A68" s="161"/>
      <c r="C68" s="27"/>
    </row>
    <row r="69" spans="1:11" ht="13.8" x14ac:dyDescent="0.25">
      <c r="A69" s="1439" t="s">
        <v>1875</v>
      </c>
      <c r="B69" s="1439"/>
      <c r="C69" s="1439"/>
      <c r="D69" s="1439"/>
      <c r="E69" s="1439"/>
      <c r="F69" s="1439"/>
      <c r="G69" s="1439"/>
      <c r="H69" s="1101"/>
    </row>
    <row r="70" spans="1:11" ht="13.8" x14ac:dyDescent="0.25">
      <c r="A70" s="27"/>
    </row>
  </sheetData>
  <mergeCells count="14">
    <mergeCell ref="A69:G69"/>
    <mergeCell ref="A1:K1"/>
    <mergeCell ref="A3:K3"/>
    <mergeCell ref="A4:K4"/>
    <mergeCell ref="A5:K5"/>
    <mergeCell ref="A11:B11"/>
    <mergeCell ref="A12:B12"/>
    <mergeCell ref="A67:K67"/>
    <mergeCell ref="A34:K34"/>
    <mergeCell ref="A36:K36"/>
    <mergeCell ref="A37:K37"/>
    <mergeCell ref="A38:K38"/>
    <mergeCell ref="A44:B44"/>
    <mergeCell ref="A45:B45"/>
  </mergeCells>
  <hyperlinks>
    <hyperlink ref="A69" r:id="rId1"/>
  </hyperlinks>
  <printOptions horizontalCentered="1"/>
  <pageMargins left="0.74803149606299202" right="0.74803149606299202" top="0.98425196850393704" bottom="0.98425196850393704" header="0.511811023622047" footer="0.511811023622047"/>
  <pageSetup scale="62" firstPageNumber="27" orientation="portrait" useFirstPageNumber="1" r:id="rId2"/>
  <headerFooter alignWithMargins="0"/>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8" tint="0.39997558519241921"/>
    <pageSetUpPr fitToPage="1"/>
  </sheetPr>
  <dimension ref="A1:J46"/>
  <sheetViews>
    <sheetView zoomScaleNormal="100" workbookViewId="0">
      <selection sqref="A1:H1"/>
    </sheetView>
  </sheetViews>
  <sheetFormatPr defaultRowHeight="13.2" x14ac:dyDescent="0.25"/>
  <cols>
    <col min="1" max="1" width="43.88671875" customWidth="1"/>
    <col min="2" max="3" width="10.44140625" customWidth="1"/>
    <col min="4" max="8" width="10.33203125" customWidth="1"/>
  </cols>
  <sheetData>
    <row r="1" spans="1:9" ht="17.399999999999999" x14ac:dyDescent="0.3">
      <c r="A1" s="1436" t="s">
        <v>201</v>
      </c>
      <c r="B1" s="1436"/>
      <c r="C1" s="1436"/>
      <c r="D1" s="1436"/>
      <c r="E1" s="1436"/>
      <c r="F1" s="1436"/>
      <c r="G1" s="1436"/>
      <c r="H1" s="1436"/>
    </row>
    <row r="2" spans="1:9" ht="17.399999999999999" x14ac:dyDescent="0.3">
      <c r="A2" s="28"/>
      <c r="B2" s="28"/>
      <c r="C2" s="28"/>
    </row>
    <row r="3" spans="1:9" ht="17.399999999999999" x14ac:dyDescent="0.3">
      <c r="A3" s="1437" t="s">
        <v>2546</v>
      </c>
      <c r="B3" s="1437"/>
      <c r="C3" s="1437"/>
      <c r="D3" s="1437"/>
      <c r="E3" s="1437"/>
      <c r="F3" s="1437"/>
      <c r="G3" s="1437"/>
      <c r="H3" s="1437"/>
    </row>
    <row r="4" spans="1:9" ht="17.399999999999999" x14ac:dyDescent="0.3">
      <c r="A4" s="1437" t="s">
        <v>186</v>
      </c>
      <c r="B4" s="1437"/>
      <c r="C4" s="1437"/>
      <c r="D4" s="1437"/>
      <c r="E4" s="1437"/>
      <c r="F4" s="1437"/>
      <c r="G4" s="1437"/>
      <c r="H4" s="1437"/>
    </row>
    <row r="5" spans="1:9" ht="17.399999999999999" x14ac:dyDescent="0.3">
      <c r="A5" s="1437" t="s">
        <v>444</v>
      </c>
      <c r="B5" s="1437"/>
      <c r="C5" s="1437"/>
      <c r="D5" s="1437"/>
      <c r="E5" s="1437"/>
      <c r="F5" s="1437"/>
      <c r="G5" s="1437"/>
      <c r="H5" s="1437"/>
    </row>
    <row r="6" spans="1:9" ht="17.399999999999999" x14ac:dyDescent="0.3">
      <c r="A6" s="1437" t="s">
        <v>1394</v>
      </c>
      <c r="B6" s="1437"/>
      <c r="C6" s="1437"/>
      <c r="D6" s="1437"/>
      <c r="E6" s="1437"/>
      <c r="F6" s="1437"/>
      <c r="G6" s="1437"/>
      <c r="H6" s="1437"/>
    </row>
    <row r="9" spans="1:9" s="29" customFormat="1" ht="18" x14ac:dyDescent="0.3">
      <c r="A9" s="29" t="s">
        <v>429</v>
      </c>
      <c r="B9" s="1382">
        <v>2013</v>
      </c>
      <c r="C9" s="1382">
        <v>2014</v>
      </c>
      <c r="D9" s="1382">
        <v>2015</v>
      </c>
      <c r="E9" s="1382">
        <v>2016</v>
      </c>
      <c r="F9" s="1382">
        <v>2017</v>
      </c>
      <c r="G9" s="1382">
        <v>2018</v>
      </c>
      <c r="H9" s="621" t="s">
        <v>2430</v>
      </c>
    </row>
    <row r="10" spans="1:9" ht="4.5" customHeight="1" thickBot="1" x14ac:dyDescent="0.3">
      <c r="A10" s="25"/>
      <c r="B10" s="25"/>
      <c r="C10" s="25"/>
      <c r="D10" s="25"/>
      <c r="E10" s="25"/>
      <c r="F10" s="25"/>
      <c r="G10" s="25"/>
      <c r="H10" s="25"/>
    </row>
    <row r="11" spans="1:9" ht="4.5" customHeight="1" x14ac:dyDescent="0.25"/>
    <row r="12" spans="1:9" s="27" customFormat="1" ht="13.8" x14ac:dyDescent="0.25">
      <c r="A12" s="1285" t="s">
        <v>2261</v>
      </c>
      <c r="B12" s="1184" t="s">
        <v>1270</v>
      </c>
      <c r="C12" s="846">
        <v>1082020</v>
      </c>
      <c r="D12" s="846">
        <v>1102910</v>
      </c>
      <c r="E12" s="846">
        <v>1186288</v>
      </c>
      <c r="F12" s="846">
        <v>1283471</v>
      </c>
      <c r="G12" s="846">
        <v>1300170</v>
      </c>
      <c r="H12" s="846">
        <v>1480617</v>
      </c>
      <c r="I12" s="344"/>
    </row>
    <row r="13" spans="1:9" s="43" customFormat="1" ht="13.8" x14ac:dyDescent="0.25">
      <c r="A13" s="1285" t="s">
        <v>2262</v>
      </c>
      <c r="B13" s="1184" t="s">
        <v>1270</v>
      </c>
      <c r="C13" s="846">
        <v>421562</v>
      </c>
      <c r="D13" s="846">
        <v>492000</v>
      </c>
      <c r="E13" s="846">
        <v>490366</v>
      </c>
      <c r="F13" s="846">
        <v>522968</v>
      </c>
      <c r="G13" s="846">
        <v>653560</v>
      </c>
      <c r="H13" s="846">
        <v>821403</v>
      </c>
      <c r="I13" s="344"/>
    </row>
    <row r="14" spans="1:9" s="27" customFormat="1" ht="13.8" x14ac:dyDescent="0.25">
      <c r="A14" s="27" t="s">
        <v>735</v>
      </c>
      <c r="B14" s="1184" t="s">
        <v>1270</v>
      </c>
      <c r="C14" s="1184" t="s">
        <v>1270</v>
      </c>
      <c r="D14" s="1184" t="s">
        <v>1270</v>
      </c>
      <c r="E14" s="1184" t="s">
        <v>1270</v>
      </c>
      <c r="F14" s="1390">
        <v>962550</v>
      </c>
      <c r="G14" s="1184" t="s">
        <v>1270</v>
      </c>
      <c r="H14" s="1184" t="s">
        <v>1270</v>
      </c>
      <c r="I14" s="344"/>
    </row>
    <row r="15" spans="1:9" s="27" customFormat="1" ht="13.8" x14ac:dyDescent="0.25">
      <c r="A15" s="43" t="s">
        <v>456</v>
      </c>
      <c r="B15" s="1293">
        <v>150993</v>
      </c>
      <c r="C15" s="1293">
        <v>213057</v>
      </c>
      <c r="D15" s="1293">
        <v>214239</v>
      </c>
      <c r="E15" s="1087" t="s">
        <v>1270</v>
      </c>
      <c r="F15" s="1087" t="s">
        <v>1270</v>
      </c>
      <c r="G15" s="1087" t="s">
        <v>1270</v>
      </c>
      <c r="H15" s="1087" t="s">
        <v>1270</v>
      </c>
      <c r="I15" s="344"/>
    </row>
    <row r="16" spans="1:9" s="27" customFormat="1" ht="13.8" x14ac:dyDescent="0.25">
      <c r="A16" s="1285" t="s">
        <v>2263</v>
      </c>
      <c r="B16" s="1390">
        <v>12103</v>
      </c>
      <c r="C16" s="1390">
        <v>8286</v>
      </c>
      <c r="D16" s="1184" t="s">
        <v>1270</v>
      </c>
      <c r="E16" s="1390">
        <v>9567</v>
      </c>
      <c r="F16" s="1184" t="s">
        <v>1270</v>
      </c>
      <c r="G16" s="1184" t="s">
        <v>1270</v>
      </c>
      <c r="H16" s="1184" t="s">
        <v>1270</v>
      </c>
      <c r="I16" s="344"/>
    </row>
    <row r="17" spans="1:10" s="27" customFormat="1" ht="13.8" x14ac:dyDescent="0.25">
      <c r="A17" s="27" t="s">
        <v>79</v>
      </c>
      <c r="B17" s="1384" t="s">
        <v>1270</v>
      </c>
      <c r="C17" s="155">
        <v>59362</v>
      </c>
      <c r="D17" s="155">
        <v>65803</v>
      </c>
      <c r="E17" s="1384" t="s">
        <v>1270</v>
      </c>
      <c r="F17" s="1384" t="s">
        <v>1270</v>
      </c>
      <c r="G17" s="1384" t="s">
        <v>1270</v>
      </c>
      <c r="H17" s="1384" t="s">
        <v>1270</v>
      </c>
    </row>
    <row r="18" spans="1:10" s="27" customFormat="1" ht="13.8" x14ac:dyDescent="0.25">
      <c r="A18" s="27" t="s">
        <v>1898</v>
      </c>
      <c r="B18" s="1384" t="s">
        <v>1270</v>
      </c>
      <c r="C18" s="1384" t="s">
        <v>1270</v>
      </c>
      <c r="D18" s="155">
        <v>40991</v>
      </c>
      <c r="E18" s="1384" t="s">
        <v>1270</v>
      </c>
      <c r="F18" s="13">
        <v>53367</v>
      </c>
      <c r="G18" s="1384" t="s">
        <v>1270</v>
      </c>
      <c r="H18" s="1384" t="s">
        <v>1270</v>
      </c>
      <c r="I18" s="344"/>
    </row>
    <row r="19" spans="1:10" s="27" customFormat="1" ht="13.8" x14ac:dyDescent="0.25">
      <c r="B19" s="37"/>
      <c r="C19" s="37"/>
      <c r="D19" s="37"/>
      <c r="E19" s="37"/>
      <c r="F19" s="37"/>
      <c r="G19" s="37"/>
      <c r="H19" s="37"/>
    </row>
    <row r="20" spans="1:10" s="27" customFormat="1" ht="4.5" customHeight="1" x14ac:dyDescent="0.25">
      <c r="B20" s="114"/>
      <c r="C20" s="114"/>
      <c r="D20" s="114"/>
      <c r="E20" s="114"/>
      <c r="F20" s="114"/>
      <c r="G20" s="114"/>
      <c r="H20" s="114"/>
    </row>
    <row r="21" spans="1:10" s="33" customFormat="1" ht="13.8" x14ac:dyDescent="0.25">
      <c r="A21" s="33" t="s">
        <v>1302</v>
      </c>
      <c r="B21" s="50">
        <v>1352770</v>
      </c>
      <c r="C21" s="50">
        <v>1503580</v>
      </c>
      <c r="D21" s="50">
        <v>1594913</v>
      </c>
      <c r="E21" s="50">
        <v>1676654</v>
      </c>
      <c r="F21" s="50">
        <v>1806439</v>
      </c>
      <c r="G21" s="50">
        <v>1953730</v>
      </c>
      <c r="H21" s="50">
        <v>2302019</v>
      </c>
    </row>
    <row r="22" spans="1:10" s="43" customFormat="1" ht="11.4" x14ac:dyDescent="0.2">
      <c r="A22" s="43" t="s">
        <v>571</v>
      </c>
      <c r="B22" s="198">
        <v>5.1516757948346426</v>
      </c>
      <c r="C22" s="198">
        <v>11.148236581237025</v>
      </c>
      <c r="D22" s="198">
        <v>6.0743691722422444</v>
      </c>
      <c r="E22" s="198">
        <v>5.1251071375053137</v>
      </c>
      <c r="F22" s="198">
        <v>7.7407145421774626</v>
      </c>
      <c r="G22" s="198">
        <v>8.153665858631264</v>
      </c>
      <c r="H22" s="198">
        <f>(H21/G21-1)*100</f>
        <v>17.826874747278289</v>
      </c>
    </row>
    <row r="23" spans="1:10" s="43" customFormat="1" ht="11.4" x14ac:dyDescent="0.2">
      <c r="B23" s="198"/>
      <c r="C23" s="198"/>
    </row>
    <row r="24" spans="1:10" x14ac:dyDescent="0.25">
      <c r="B24" s="82"/>
      <c r="C24" s="82"/>
      <c r="D24" s="82"/>
      <c r="E24" s="82"/>
      <c r="F24" s="82"/>
      <c r="G24" s="82"/>
      <c r="H24" s="82"/>
    </row>
    <row r="25" spans="1:10" x14ac:dyDescent="0.25">
      <c r="B25" s="82"/>
      <c r="C25" s="82"/>
      <c r="D25" s="82"/>
      <c r="E25" s="82"/>
      <c r="F25" s="82"/>
      <c r="G25" s="82"/>
      <c r="H25" s="82"/>
    </row>
    <row r="26" spans="1:10" s="29" customFormat="1" ht="18" x14ac:dyDescent="0.3">
      <c r="A26" s="29" t="s">
        <v>983</v>
      </c>
      <c r="B26" s="1382">
        <v>2013</v>
      </c>
      <c r="C26" s="1382">
        <v>2014</v>
      </c>
      <c r="D26" s="1382">
        <v>2015</v>
      </c>
      <c r="E26" s="1382">
        <v>2016</v>
      </c>
      <c r="F26" s="1382">
        <v>2017</v>
      </c>
      <c r="G26" s="1382">
        <v>2018</v>
      </c>
      <c r="H26" s="621" t="s">
        <v>2430</v>
      </c>
    </row>
    <row r="27" spans="1:10" ht="3.75" customHeight="1" thickBot="1" x14ac:dyDescent="0.3">
      <c r="A27" s="25"/>
      <c r="B27" s="622"/>
      <c r="C27" s="622"/>
      <c r="D27" s="622"/>
      <c r="E27" s="622"/>
      <c r="F27" s="622"/>
      <c r="G27" s="622"/>
      <c r="H27" s="622"/>
    </row>
    <row r="28" spans="1:10" s="27" customFormat="1" ht="13.8" x14ac:dyDescent="0.25">
      <c r="A28" s="27" t="s">
        <v>975</v>
      </c>
      <c r="B28" s="37">
        <v>83326</v>
      </c>
      <c r="C28" s="37">
        <v>92880</v>
      </c>
      <c r="D28" s="37">
        <v>100127</v>
      </c>
      <c r="E28" s="37">
        <v>113102</v>
      </c>
      <c r="F28" s="37">
        <v>126454</v>
      </c>
      <c r="G28" s="37">
        <v>118264</v>
      </c>
      <c r="H28" s="37">
        <v>133887</v>
      </c>
      <c r="J28" s="625"/>
    </row>
    <row r="29" spans="1:10" s="27" customFormat="1" ht="13.8" x14ac:dyDescent="0.25">
      <c r="A29" s="27" t="s">
        <v>976</v>
      </c>
      <c r="B29" s="37">
        <v>83744</v>
      </c>
      <c r="C29" s="37">
        <v>91250</v>
      </c>
      <c r="D29" s="37">
        <v>101568</v>
      </c>
      <c r="E29" s="37">
        <v>111527</v>
      </c>
      <c r="F29" s="37">
        <v>104402</v>
      </c>
      <c r="G29" s="37">
        <v>133057</v>
      </c>
      <c r="H29" s="37">
        <v>136265</v>
      </c>
      <c r="J29" s="625"/>
    </row>
    <row r="30" spans="1:10" s="27" customFormat="1" ht="13.8" x14ac:dyDescent="0.25">
      <c r="A30" s="27" t="s">
        <v>977</v>
      </c>
      <c r="B30" s="37">
        <v>100922</v>
      </c>
      <c r="C30" s="37">
        <v>106682</v>
      </c>
      <c r="D30" s="37">
        <v>114709</v>
      </c>
      <c r="E30" s="37">
        <v>111692</v>
      </c>
      <c r="F30" s="37">
        <v>130729</v>
      </c>
      <c r="G30" s="37">
        <v>139596</v>
      </c>
      <c r="H30" s="37">
        <v>156285</v>
      </c>
      <c r="J30" s="625"/>
    </row>
    <row r="31" spans="1:10" s="27" customFormat="1" ht="13.8" x14ac:dyDescent="0.25">
      <c r="A31" s="27" t="s">
        <v>978</v>
      </c>
      <c r="B31" s="37">
        <v>90184</v>
      </c>
      <c r="C31" s="37">
        <v>102076</v>
      </c>
      <c r="D31" s="37">
        <v>121486</v>
      </c>
      <c r="E31" s="37">
        <v>118230</v>
      </c>
      <c r="F31" s="37">
        <v>140750</v>
      </c>
      <c r="G31" s="37">
        <v>133357</v>
      </c>
      <c r="H31" s="37">
        <v>176181</v>
      </c>
      <c r="J31" s="625"/>
    </row>
    <row r="32" spans="1:10" s="27" customFormat="1" ht="13.8" x14ac:dyDescent="0.25">
      <c r="A32" s="27" t="s">
        <v>979</v>
      </c>
      <c r="B32" s="37">
        <v>146381</v>
      </c>
      <c r="C32" s="37">
        <v>147368</v>
      </c>
      <c r="D32" s="37">
        <v>156096</v>
      </c>
      <c r="E32" s="37">
        <v>179470</v>
      </c>
      <c r="F32" s="37">
        <v>185848</v>
      </c>
      <c r="G32" s="37">
        <v>192084</v>
      </c>
      <c r="H32" s="37">
        <v>259212</v>
      </c>
      <c r="J32" s="625"/>
    </row>
    <row r="33" spans="1:10" s="27" customFormat="1" ht="13.8" x14ac:dyDescent="0.25">
      <c r="A33" s="27" t="s">
        <v>980</v>
      </c>
      <c r="B33" s="37">
        <v>137688</v>
      </c>
      <c r="C33" s="37">
        <v>167955</v>
      </c>
      <c r="D33" s="37">
        <v>169821</v>
      </c>
      <c r="E33" s="37">
        <v>162961</v>
      </c>
      <c r="F33" s="37">
        <v>203682</v>
      </c>
      <c r="G33" s="37">
        <v>192858</v>
      </c>
      <c r="H33" s="37">
        <v>259688</v>
      </c>
      <c r="J33" s="625"/>
    </row>
    <row r="34" spans="1:10" s="27" customFormat="1" ht="13.8" x14ac:dyDescent="0.25">
      <c r="A34" s="27" t="s">
        <v>463</v>
      </c>
      <c r="B34" s="37">
        <v>112659</v>
      </c>
      <c r="C34" s="37">
        <v>128709</v>
      </c>
      <c r="D34" s="37">
        <v>146914</v>
      </c>
      <c r="E34" s="37">
        <v>152200</v>
      </c>
      <c r="F34" s="37">
        <v>159038</v>
      </c>
      <c r="G34" s="37">
        <v>158808</v>
      </c>
      <c r="H34" s="37">
        <v>201639</v>
      </c>
      <c r="J34" s="625"/>
    </row>
    <row r="35" spans="1:10" s="27" customFormat="1" ht="13.8" x14ac:dyDescent="0.25">
      <c r="A35" s="27" t="s">
        <v>766</v>
      </c>
      <c r="B35" s="37">
        <v>126460</v>
      </c>
      <c r="C35" s="37">
        <v>143687</v>
      </c>
      <c r="D35" s="37">
        <v>142969</v>
      </c>
      <c r="E35" s="37">
        <v>164446</v>
      </c>
      <c r="F35" s="37">
        <v>161495</v>
      </c>
      <c r="G35" s="37">
        <v>184535</v>
      </c>
      <c r="H35" s="37">
        <v>206051</v>
      </c>
      <c r="J35" s="625"/>
    </row>
    <row r="36" spans="1:10" s="27" customFormat="1" ht="13.8" x14ac:dyDescent="0.25">
      <c r="A36" s="27" t="s">
        <v>767</v>
      </c>
      <c r="B36" s="37">
        <v>124634</v>
      </c>
      <c r="C36" s="37">
        <v>142754</v>
      </c>
      <c r="D36" s="37">
        <v>139543</v>
      </c>
      <c r="E36" s="37">
        <v>146152</v>
      </c>
      <c r="F36" s="37">
        <v>154831</v>
      </c>
      <c r="G36" s="37">
        <v>177651</v>
      </c>
      <c r="H36" s="37">
        <v>187274</v>
      </c>
      <c r="J36" s="625"/>
    </row>
    <row r="37" spans="1:10" s="27" customFormat="1" ht="13.8" x14ac:dyDescent="0.25">
      <c r="A37" s="27" t="s">
        <v>768</v>
      </c>
      <c r="B37" s="37">
        <v>123321</v>
      </c>
      <c r="C37" s="37">
        <v>138709</v>
      </c>
      <c r="D37" s="37">
        <v>150218</v>
      </c>
      <c r="E37" s="37">
        <v>158784</v>
      </c>
      <c r="F37" s="37">
        <v>139023</v>
      </c>
      <c r="G37" s="37">
        <v>180191</v>
      </c>
      <c r="H37" s="37">
        <v>228799</v>
      </c>
      <c r="J37" s="625"/>
    </row>
    <row r="38" spans="1:10" s="27" customFormat="1" ht="13.8" x14ac:dyDescent="0.25">
      <c r="A38" s="27" t="s">
        <v>769</v>
      </c>
      <c r="B38" s="37">
        <v>120466</v>
      </c>
      <c r="C38" s="37">
        <v>118219</v>
      </c>
      <c r="D38" s="37">
        <v>133809</v>
      </c>
      <c r="E38" s="37">
        <v>140794</v>
      </c>
      <c r="F38" s="37">
        <v>155027</v>
      </c>
      <c r="G38" s="37">
        <v>153624</v>
      </c>
      <c r="H38" s="37">
        <v>190494</v>
      </c>
      <c r="J38" s="625"/>
    </row>
    <row r="39" spans="1:10" s="27" customFormat="1" ht="13.8" x14ac:dyDescent="0.25">
      <c r="A39" s="27" t="s">
        <v>770</v>
      </c>
      <c r="B39" s="37">
        <v>102985</v>
      </c>
      <c r="C39" s="37">
        <v>123291</v>
      </c>
      <c r="D39" s="37">
        <v>117653</v>
      </c>
      <c r="E39" s="37">
        <v>117296</v>
      </c>
      <c r="F39" s="37">
        <v>145160</v>
      </c>
      <c r="G39" s="37">
        <v>189705</v>
      </c>
      <c r="H39" s="37">
        <v>166244</v>
      </c>
      <c r="J39" s="625"/>
    </row>
    <row r="40" spans="1:10" ht="4.5" customHeight="1" x14ac:dyDescent="0.25">
      <c r="B40" s="623"/>
      <c r="C40" s="623"/>
      <c r="D40" s="623"/>
      <c r="E40" s="623"/>
      <c r="F40" s="623"/>
      <c r="G40" s="623"/>
      <c r="H40" s="623"/>
    </row>
    <row r="41" spans="1:10" ht="15.6" x14ac:dyDescent="0.3">
      <c r="A41" s="29" t="s">
        <v>1149</v>
      </c>
      <c r="B41" s="624">
        <v>1352770</v>
      </c>
      <c r="C41" s="624">
        <v>1503580</v>
      </c>
      <c r="D41" s="624">
        <v>1594913</v>
      </c>
      <c r="E41" s="624">
        <v>1676654</v>
      </c>
      <c r="F41" s="624">
        <v>1806439</v>
      </c>
      <c r="G41" s="624">
        <v>1953730</v>
      </c>
      <c r="H41" s="624">
        <v>2302019</v>
      </c>
    </row>
    <row r="43" spans="1:10" s="161" customFormat="1" ht="13.8" x14ac:dyDescent="0.25">
      <c r="A43" s="161" t="s">
        <v>1344</v>
      </c>
    </row>
    <row r="44" spans="1:10" s="161" customFormat="1" ht="13.8" x14ac:dyDescent="0.25"/>
    <row r="45" spans="1:10" ht="28.5" customHeight="1" x14ac:dyDescent="0.25">
      <c r="A45" s="1457" t="s">
        <v>2305</v>
      </c>
      <c r="B45" s="1457"/>
      <c r="C45" s="1457"/>
      <c r="D45" s="1457"/>
      <c r="E45" s="1457"/>
      <c r="F45" s="1457"/>
      <c r="G45" s="1457"/>
      <c r="H45" s="1457"/>
    </row>
    <row r="46" spans="1:10" ht="13.8" x14ac:dyDescent="0.25">
      <c r="A46" s="161"/>
      <c r="B46" s="161"/>
      <c r="C46" s="161"/>
    </row>
  </sheetData>
  <customSheetViews>
    <customSheetView guid="{F67F5823-51D5-4D47-B100-5B47C1E6BCB9}" showPageBreaks="1" fitToPage="1" printArea="1">
      <selection activeCell="I18" sqref="I12:I18"/>
      <pageMargins left="0.75" right="0.75" top="1" bottom="1" header="0.5" footer="0.5"/>
      <printOptions horizontalCentered="1"/>
      <pageSetup scale="78" firstPageNumber="33" orientation="portrait" horizontalDpi="4294967292" verticalDpi="300" r:id="rId1"/>
      <headerFooter alignWithMargins="0">
        <oddFooter>&amp;C&amp;P</oddFooter>
      </headerFooter>
    </customSheetView>
    <customSheetView guid="{9014CDA8-C3FC-41E6-A045-DAEFC55B82B1}" showPageBreaks="1" fitToPage="1" printArea="1">
      <selection activeCell="A6" sqref="A6:H6"/>
      <pageMargins left="0.75" right="0.75" top="1" bottom="1" header="0.5" footer="0.5"/>
      <printOptions horizontalCentered="1"/>
      <pageSetup scale="77" firstPageNumber="33" orientation="portrait" horizontalDpi="4294967292" verticalDpi="300" r:id="rId2"/>
      <headerFooter alignWithMargins="0">
        <oddFooter>&amp;C&amp;P</oddFooter>
      </headerFooter>
    </customSheetView>
  </customSheetViews>
  <mergeCells count="6">
    <mergeCell ref="A45:H45"/>
    <mergeCell ref="A6:H6"/>
    <mergeCell ref="A1:H1"/>
    <mergeCell ref="A3:H3"/>
    <mergeCell ref="A4:H4"/>
    <mergeCell ref="A5:H5"/>
  </mergeCells>
  <phoneticPr fontId="0" type="noConversion"/>
  <hyperlinks>
    <hyperlink ref="A45:H45" r:id="rId3" display="Source: Statistics Canada. Table 16-10-0048-01 - Manufacturing sales by industry and province, monthly"/>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6"/>
    <pageSetUpPr fitToPage="1"/>
  </sheetPr>
  <dimension ref="A1:BE86"/>
  <sheetViews>
    <sheetView zoomScaleNormal="100" workbookViewId="0">
      <selection sqref="A1:H1"/>
    </sheetView>
  </sheetViews>
  <sheetFormatPr defaultRowHeight="13.2" x14ac:dyDescent="0.25"/>
  <cols>
    <col min="1" max="1" width="42.5546875" customWidth="1"/>
    <col min="2" max="4" width="9.6640625" bestFit="1" customWidth="1"/>
    <col min="5" max="5" width="10.109375" bestFit="1" customWidth="1"/>
    <col min="6" max="6" width="9.6640625" bestFit="1" customWidth="1"/>
    <col min="7" max="7" width="9.44140625" customWidth="1"/>
    <col min="8" max="8" width="9.44140625" bestFit="1" customWidth="1"/>
    <col min="9" max="9" width="9.33203125" bestFit="1" customWidth="1"/>
  </cols>
  <sheetData>
    <row r="1" spans="1:57" ht="17.399999999999999" x14ac:dyDescent="0.3">
      <c r="A1" s="1436" t="s">
        <v>202</v>
      </c>
      <c r="B1" s="1436"/>
      <c r="C1" s="1436"/>
      <c r="D1" s="1436"/>
      <c r="E1" s="1436"/>
      <c r="F1" s="1436"/>
      <c r="G1" s="1436"/>
      <c r="H1" s="1436"/>
    </row>
    <row r="2" spans="1:57" ht="18" customHeight="1" x14ac:dyDescent="0.3">
      <c r="A2" s="28"/>
      <c r="B2" s="28"/>
      <c r="C2" s="28"/>
    </row>
    <row r="3" spans="1:57" ht="17.399999999999999" x14ac:dyDescent="0.3">
      <c r="A3" s="1437" t="s">
        <v>2508</v>
      </c>
      <c r="B3" s="1437"/>
      <c r="C3" s="1437"/>
      <c r="D3" s="1437"/>
      <c r="E3" s="1437"/>
      <c r="F3" s="1437"/>
      <c r="G3" s="1437"/>
      <c r="H3" s="1437"/>
    </row>
    <row r="4" spans="1:57" ht="17.399999999999999" x14ac:dyDescent="0.3">
      <c r="A4" s="1437" t="s">
        <v>444</v>
      </c>
      <c r="B4" s="1437"/>
      <c r="C4" s="1437"/>
      <c r="D4" s="1437"/>
      <c r="E4" s="1437"/>
      <c r="F4" s="1437"/>
      <c r="G4" s="1437"/>
      <c r="H4" s="1437"/>
    </row>
    <row r="5" spans="1:57" ht="17.399999999999999" x14ac:dyDescent="0.3">
      <c r="A5" s="1437" t="s">
        <v>253</v>
      </c>
      <c r="B5" s="1437"/>
      <c r="C5" s="1437"/>
      <c r="D5" s="1437"/>
      <c r="E5" s="1437"/>
      <c r="F5" s="1437"/>
      <c r="G5" s="1437"/>
      <c r="H5" s="1437"/>
    </row>
    <row r="6" spans="1:57" ht="12.75" customHeight="1" x14ac:dyDescent="0.3">
      <c r="A6" s="16"/>
      <c r="B6" s="16"/>
      <c r="C6" s="16"/>
      <c r="D6" s="16"/>
      <c r="E6" s="16"/>
      <c r="F6" s="16"/>
      <c r="G6" s="16"/>
      <c r="H6" s="16"/>
    </row>
    <row r="8" spans="1:57" ht="18" x14ac:dyDescent="0.3">
      <c r="A8" s="29" t="s">
        <v>445</v>
      </c>
      <c r="B8" s="38">
        <v>2014</v>
      </c>
      <c r="C8" s="38">
        <v>2015</v>
      </c>
      <c r="D8" s="38">
        <v>2016</v>
      </c>
      <c r="E8" s="38">
        <v>2017</v>
      </c>
      <c r="F8" s="38" t="s">
        <v>2366</v>
      </c>
      <c r="G8" s="38" t="s">
        <v>2365</v>
      </c>
      <c r="H8" s="38" t="s">
        <v>2509</v>
      </c>
    </row>
    <row r="9" spans="1:57" ht="4.5" customHeight="1" thickBot="1" x14ac:dyDescent="0.35">
      <c r="A9" s="86"/>
      <c r="B9" s="86"/>
      <c r="C9" s="86"/>
      <c r="D9" s="86"/>
      <c r="E9" s="86"/>
      <c r="F9" s="86"/>
      <c r="G9" s="86"/>
      <c r="H9" s="86"/>
    </row>
    <row r="10" spans="1:57" ht="4.5" customHeight="1" x14ac:dyDescent="0.25"/>
    <row r="11" spans="1:57" s="27" customFormat="1" ht="13.8" x14ac:dyDescent="0.25">
      <c r="A11" s="27" t="s">
        <v>1287</v>
      </c>
      <c r="B11" s="66">
        <v>55.5</v>
      </c>
      <c r="C11" s="66">
        <v>48.9</v>
      </c>
      <c r="D11" s="66">
        <v>56.8</v>
      </c>
      <c r="E11" s="66">
        <v>69.2</v>
      </c>
      <c r="F11" s="66">
        <v>95.3</v>
      </c>
      <c r="G11" s="66">
        <v>107.9</v>
      </c>
      <c r="H11" s="66">
        <v>60</v>
      </c>
    </row>
    <row r="12" spans="1:57" s="43" customFormat="1" ht="11.4" x14ac:dyDescent="0.2">
      <c r="A12" s="43" t="s">
        <v>1277</v>
      </c>
      <c r="B12" s="150" t="s">
        <v>1270</v>
      </c>
      <c r="C12" s="150" t="s">
        <v>1270</v>
      </c>
      <c r="D12" s="150" t="s">
        <v>1270</v>
      </c>
      <c r="E12" s="150" t="s">
        <v>1270</v>
      </c>
      <c r="F12" s="150" t="s">
        <v>1270</v>
      </c>
      <c r="G12" s="150">
        <v>52.5</v>
      </c>
      <c r="H12" s="150">
        <v>20.7</v>
      </c>
    </row>
    <row r="13" spans="1:57" s="43" customFormat="1" x14ac:dyDescent="0.25">
      <c r="A13" s="43" t="s">
        <v>1879</v>
      </c>
      <c r="B13" s="150" t="s">
        <v>1270</v>
      </c>
      <c r="C13" s="150" t="s">
        <v>1270</v>
      </c>
      <c r="D13" s="150" t="s">
        <v>1270</v>
      </c>
      <c r="E13" s="150" t="s">
        <v>1270</v>
      </c>
      <c r="F13" s="150" t="s">
        <v>1270</v>
      </c>
      <c r="G13" s="150">
        <v>55.4</v>
      </c>
      <c r="H13" s="150">
        <v>39.200000000000003</v>
      </c>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row>
    <row r="14" spans="1:57" s="43" customFormat="1" ht="13.8" x14ac:dyDescent="0.25">
      <c r="A14" s="27" t="s">
        <v>1276</v>
      </c>
      <c r="B14" s="66">
        <v>42.7</v>
      </c>
      <c r="C14" s="66">
        <v>33.799999999999997</v>
      </c>
      <c r="D14" s="66">
        <v>93.1</v>
      </c>
      <c r="E14" s="66">
        <v>80.900000000000006</v>
      </c>
      <c r="F14" s="66" t="s">
        <v>1270</v>
      </c>
      <c r="G14" s="66">
        <v>77.099999999999994</v>
      </c>
      <c r="H14" s="66">
        <v>130.19999999999999</v>
      </c>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160"/>
    </row>
    <row r="15" spans="1:57" s="43" customFormat="1" x14ac:dyDescent="0.25">
      <c r="A15" s="43" t="s">
        <v>1277</v>
      </c>
      <c r="B15" s="150">
        <v>31.4</v>
      </c>
      <c r="C15" s="150">
        <v>26.3</v>
      </c>
      <c r="D15" s="150">
        <v>79.8</v>
      </c>
      <c r="E15" s="150">
        <v>63.5</v>
      </c>
      <c r="F15" s="150" t="s">
        <v>1270</v>
      </c>
      <c r="G15" s="150">
        <v>69.400000000000006</v>
      </c>
      <c r="H15" s="150">
        <v>120.8</v>
      </c>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c r="AV15" s="160"/>
      <c r="AW15" s="160"/>
      <c r="AX15" s="160"/>
      <c r="AY15" s="160"/>
      <c r="AZ15" s="160"/>
      <c r="BA15" s="160"/>
      <c r="BB15" s="160"/>
      <c r="BC15" s="160"/>
      <c r="BD15" s="160"/>
      <c r="BE15" s="160"/>
    </row>
    <row r="16" spans="1:57" s="43" customFormat="1" x14ac:dyDescent="0.25">
      <c r="A16" s="43" t="s">
        <v>1879</v>
      </c>
      <c r="B16" s="150">
        <v>11.2</v>
      </c>
      <c r="C16" s="150">
        <v>7.5</v>
      </c>
      <c r="D16" s="150">
        <v>13.3</v>
      </c>
      <c r="E16" s="150">
        <v>17.399999999999999</v>
      </c>
      <c r="F16" s="150" t="s">
        <v>1270</v>
      </c>
      <c r="G16" s="150">
        <v>7.7</v>
      </c>
      <c r="H16" s="150">
        <v>9.4</v>
      </c>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c r="AV16" s="160"/>
      <c r="AW16" s="160"/>
      <c r="AX16" s="160"/>
      <c r="AY16" s="160"/>
      <c r="AZ16" s="160"/>
      <c r="BA16" s="160"/>
      <c r="BB16" s="160"/>
      <c r="BC16" s="160"/>
      <c r="BD16" s="160"/>
      <c r="BE16" s="160"/>
    </row>
    <row r="17" spans="1:10" s="27" customFormat="1" ht="13.8" x14ac:dyDescent="0.25">
      <c r="A17" s="27" t="s">
        <v>773</v>
      </c>
      <c r="B17" s="66">
        <v>28.2</v>
      </c>
      <c r="C17" s="66">
        <v>18.3</v>
      </c>
      <c r="D17" s="66">
        <v>28</v>
      </c>
      <c r="E17" s="66">
        <v>33.5</v>
      </c>
      <c r="F17" s="66">
        <v>26.8</v>
      </c>
      <c r="G17" s="66">
        <v>30</v>
      </c>
      <c r="H17" s="66">
        <v>32.1</v>
      </c>
    </row>
    <row r="18" spans="1:10" s="43" customFormat="1" ht="11.4" x14ac:dyDescent="0.2">
      <c r="A18" s="43" t="s">
        <v>1277</v>
      </c>
      <c r="B18" s="150">
        <v>4</v>
      </c>
      <c r="C18" s="150">
        <v>2.6</v>
      </c>
      <c r="D18" s="150">
        <v>4</v>
      </c>
      <c r="E18" s="150">
        <v>4.8</v>
      </c>
      <c r="F18" s="150">
        <v>3.8</v>
      </c>
      <c r="G18" s="150">
        <v>4.2</v>
      </c>
      <c r="H18" s="150">
        <v>4.5</v>
      </c>
      <c r="J18" s="198"/>
    </row>
    <row r="19" spans="1:10" s="43" customFormat="1" ht="11.4" x14ac:dyDescent="0.2">
      <c r="A19" s="43" t="s">
        <v>1879</v>
      </c>
      <c r="B19" s="150">
        <v>24.1</v>
      </c>
      <c r="C19" s="150">
        <v>15.7</v>
      </c>
      <c r="D19" s="150">
        <v>24</v>
      </c>
      <c r="E19" s="150">
        <v>28.8</v>
      </c>
      <c r="F19" s="150">
        <v>23</v>
      </c>
      <c r="G19" s="150">
        <v>25.8</v>
      </c>
      <c r="H19" s="150">
        <v>27.6</v>
      </c>
      <c r="J19" s="198"/>
    </row>
    <row r="20" spans="1:10" s="27" customFormat="1" ht="13.8" x14ac:dyDescent="0.25">
      <c r="A20" s="27" t="s">
        <v>997</v>
      </c>
      <c r="B20" s="66">
        <v>53</v>
      </c>
      <c r="C20" s="66">
        <v>43.7</v>
      </c>
      <c r="D20" s="66">
        <v>54.3</v>
      </c>
      <c r="E20" s="66" t="s">
        <v>1270</v>
      </c>
      <c r="F20" s="66">
        <v>69.900000000000006</v>
      </c>
      <c r="G20" s="66">
        <v>63.5</v>
      </c>
      <c r="H20" s="66">
        <v>66.400000000000006</v>
      </c>
    </row>
    <row r="21" spans="1:10" s="43" customFormat="1" ht="11.4" x14ac:dyDescent="0.2">
      <c r="A21" s="43" t="s">
        <v>1277</v>
      </c>
      <c r="B21" s="150" t="s">
        <v>1270</v>
      </c>
      <c r="C21" s="150" t="s">
        <v>1270</v>
      </c>
      <c r="D21" s="150" t="s">
        <v>1270</v>
      </c>
      <c r="E21" s="150" t="s">
        <v>1270</v>
      </c>
      <c r="F21" s="150" t="s">
        <v>873</v>
      </c>
      <c r="G21" s="150">
        <v>10.1</v>
      </c>
      <c r="H21" s="150">
        <v>7.3</v>
      </c>
    </row>
    <row r="22" spans="1:10" s="43" customFormat="1" ht="11.4" x14ac:dyDescent="0.2">
      <c r="A22" s="43" t="s">
        <v>1879</v>
      </c>
      <c r="B22" s="150" t="s">
        <v>1270</v>
      </c>
      <c r="C22" s="150" t="s">
        <v>1270</v>
      </c>
      <c r="D22" s="150" t="s">
        <v>1270</v>
      </c>
      <c r="E22" s="150" t="s">
        <v>1270</v>
      </c>
      <c r="F22" s="150">
        <v>46.6</v>
      </c>
      <c r="G22" s="150">
        <v>53.3</v>
      </c>
      <c r="H22" s="150">
        <v>59.1</v>
      </c>
    </row>
    <row r="23" spans="1:10" s="27" customFormat="1" ht="13.8" x14ac:dyDescent="0.25">
      <c r="A23" s="27" t="s">
        <v>1271</v>
      </c>
      <c r="B23" s="66" t="s">
        <v>1270</v>
      </c>
      <c r="C23" s="66">
        <v>9</v>
      </c>
      <c r="D23" s="66" t="s">
        <v>873</v>
      </c>
      <c r="E23" s="66">
        <v>12.7</v>
      </c>
      <c r="F23" s="66">
        <v>21</v>
      </c>
      <c r="G23" s="66">
        <v>17.3</v>
      </c>
      <c r="H23" s="66" t="s">
        <v>873</v>
      </c>
    </row>
    <row r="24" spans="1:10" s="43" customFormat="1" ht="11.4" x14ac:dyDescent="0.2">
      <c r="A24" s="43" t="s">
        <v>1277</v>
      </c>
      <c r="B24" s="150" t="s">
        <v>1270</v>
      </c>
      <c r="C24" s="150" t="s">
        <v>1270</v>
      </c>
      <c r="D24" s="150" t="s">
        <v>1270</v>
      </c>
      <c r="E24" s="150" t="s">
        <v>1270</v>
      </c>
      <c r="F24" s="150" t="s">
        <v>1270</v>
      </c>
      <c r="G24" s="150" t="s">
        <v>873</v>
      </c>
      <c r="H24" s="150" t="s">
        <v>873</v>
      </c>
      <c r="J24" s="43" t="s">
        <v>1180</v>
      </c>
    </row>
    <row r="25" spans="1:10" s="43" customFormat="1" ht="11.4" x14ac:dyDescent="0.2">
      <c r="A25" s="43" t="s">
        <v>1879</v>
      </c>
      <c r="B25" s="150" t="s">
        <v>1270</v>
      </c>
      <c r="C25" s="150" t="s">
        <v>1270</v>
      </c>
      <c r="D25" s="150" t="s">
        <v>1270</v>
      </c>
      <c r="E25" s="150" t="s">
        <v>1270</v>
      </c>
      <c r="F25" s="150" t="s">
        <v>1270</v>
      </c>
      <c r="G25" s="150">
        <v>14.7</v>
      </c>
      <c r="H25" s="150" t="s">
        <v>873</v>
      </c>
    </row>
    <row r="26" spans="1:10" s="27" customFormat="1" ht="13.8" x14ac:dyDescent="0.25">
      <c r="A26" s="27" t="s">
        <v>1272</v>
      </c>
      <c r="B26" s="66" t="s">
        <v>1270</v>
      </c>
      <c r="C26" s="66">
        <v>25.5</v>
      </c>
      <c r="D26" s="66">
        <v>21.8</v>
      </c>
      <c r="E26" s="66">
        <v>41.1</v>
      </c>
      <c r="F26" s="66">
        <v>32.299999999999997</v>
      </c>
      <c r="G26" s="66">
        <v>27.1</v>
      </c>
      <c r="H26" s="66">
        <v>30.7</v>
      </c>
    </row>
    <row r="27" spans="1:10" s="43" customFormat="1" ht="11.4" x14ac:dyDescent="0.2">
      <c r="A27" s="43" t="s">
        <v>1277</v>
      </c>
      <c r="B27" s="150" t="s">
        <v>1270</v>
      </c>
      <c r="C27" s="150" t="s">
        <v>1270</v>
      </c>
      <c r="D27" s="150" t="s">
        <v>1270</v>
      </c>
      <c r="E27" s="150">
        <v>24.8</v>
      </c>
      <c r="F27" s="150">
        <v>15.2</v>
      </c>
      <c r="G27" s="150">
        <v>13.3</v>
      </c>
      <c r="H27" s="150">
        <v>14.3</v>
      </c>
    </row>
    <row r="28" spans="1:10" s="43" customFormat="1" ht="11.4" x14ac:dyDescent="0.2">
      <c r="A28" s="43" t="s">
        <v>1879</v>
      </c>
      <c r="B28" s="150" t="s">
        <v>1270</v>
      </c>
      <c r="C28" s="150" t="s">
        <v>1270</v>
      </c>
      <c r="D28" s="150" t="s">
        <v>1270</v>
      </c>
      <c r="E28" s="150">
        <v>16.3</v>
      </c>
      <c r="F28" s="150">
        <v>17.100000000000001</v>
      </c>
      <c r="G28" s="150">
        <v>13.8</v>
      </c>
      <c r="H28" s="150">
        <v>16.399999999999999</v>
      </c>
    </row>
    <row r="29" spans="1:10" s="27" customFormat="1" ht="13.8" x14ac:dyDescent="0.25">
      <c r="A29" s="27" t="s">
        <v>774</v>
      </c>
      <c r="B29" s="66" t="s">
        <v>1270</v>
      </c>
      <c r="C29" s="66">
        <v>56.8</v>
      </c>
      <c r="D29" s="66">
        <v>52.2</v>
      </c>
      <c r="E29" s="66" t="s">
        <v>1270</v>
      </c>
      <c r="F29" s="66">
        <v>73.3</v>
      </c>
      <c r="G29" s="66">
        <v>62.1</v>
      </c>
      <c r="H29" s="66">
        <v>54.3</v>
      </c>
    </row>
    <row r="30" spans="1:10" s="43" customFormat="1" ht="11.4" x14ac:dyDescent="0.2">
      <c r="A30" s="43" t="s">
        <v>1277</v>
      </c>
      <c r="B30" s="150" t="s">
        <v>1270</v>
      </c>
      <c r="C30" s="150">
        <v>8.1999999999999993</v>
      </c>
      <c r="D30" s="150" t="s">
        <v>1270</v>
      </c>
      <c r="E30" s="150" t="s">
        <v>1270</v>
      </c>
      <c r="F30" s="150" t="s">
        <v>1270</v>
      </c>
      <c r="G30" s="150">
        <v>13</v>
      </c>
      <c r="H30" s="150">
        <v>11.2</v>
      </c>
    </row>
    <row r="31" spans="1:10" s="43" customFormat="1" ht="11.4" x14ac:dyDescent="0.2">
      <c r="A31" s="43" t="s">
        <v>1879</v>
      </c>
      <c r="B31" s="150" t="s">
        <v>1270</v>
      </c>
      <c r="C31" s="150">
        <v>48.5</v>
      </c>
      <c r="D31" s="150" t="s">
        <v>1270</v>
      </c>
      <c r="E31" s="150" t="s">
        <v>1270</v>
      </c>
      <c r="F31" s="150" t="s">
        <v>1270</v>
      </c>
      <c r="G31" s="150">
        <v>49.1</v>
      </c>
      <c r="H31" s="150">
        <v>43.1</v>
      </c>
    </row>
    <row r="32" spans="1:10" s="43" customFormat="1" ht="13.8" x14ac:dyDescent="0.25">
      <c r="A32" s="27" t="s">
        <v>1876</v>
      </c>
      <c r="B32" s="66" t="s">
        <v>1270</v>
      </c>
      <c r="C32" s="66" t="s">
        <v>1270</v>
      </c>
      <c r="D32" s="66">
        <v>18.7</v>
      </c>
      <c r="E32" s="66">
        <v>30.6</v>
      </c>
      <c r="F32" s="66" t="s">
        <v>1270</v>
      </c>
      <c r="G32" s="66">
        <v>33.200000000000003</v>
      </c>
      <c r="H32" s="66">
        <v>31.5</v>
      </c>
    </row>
    <row r="33" spans="1:8" s="43" customFormat="1" ht="11.4" x14ac:dyDescent="0.2">
      <c r="A33" s="43" t="s">
        <v>1277</v>
      </c>
      <c r="B33" s="150" t="s">
        <v>1270</v>
      </c>
      <c r="C33" s="150" t="s">
        <v>1270</v>
      </c>
      <c r="D33" s="150" t="s">
        <v>1270</v>
      </c>
      <c r="E33" s="150" t="s">
        <v>1270</v>
      </c>
      <c r="F33" s="150" t="s">
        <v>1270</v>
      </c>
      <c r="G33" s="150">
        <v>20.100000000000001</v>
      </c>
      <c r="H33" s="150">
        <v>21.8</v>
      </c>
    </row>
    <row r="34" spans="1:8" s="43" customFormat="1" ht="11.4" x14ac:dyDescent="0.2">
      <c r="A34" s="43" t="s">
        <v>1879</v>
      </c>
      <c r="B34" s="150" t="s">
        <v>1270</v>
      </c>
      <c r="C34" s="150" t="s">
        <v>1270</v>
      </c>
      <c r="D34" s="150" t="s">
        <v>1270</v>
      </c>
      <c r="E34" s="150" t="s">
        <v>1270</v>
      </c>
      <c r="F34" s="150" t="s">
        <v>1270</v>
      </c>
      <c r="G34" s="150">
        <v>13.1</v>
      </c>
      <c r="H34" s="150">
        <v>9.8000000000000007</v>
      </c>
    </row>
    <row r="35" spans="1:8" s="43" customFormat="1" ht="13.8" x14ac:dyDescent="0.25">
      <c r="A35" s="27" t="s">
        <v>522</v>
      </c>
      <c r="B35" s="66" t="s">
        <v>1270</v>
      </c>
      <c r="C35" s="66" t="s">
        <v>1270</v>
      </c>
      <c r="D35" s="66">
        <v>7.4</v>
      </c>
      <c r="E35" s="66" t="s">
        <v>1270</v>
      </c>
      <c r="F35" s="66" t="s">
        <v>1270</v>
      </c>
      <c r="G35" s="66">
        <v>4.7</v>
      </c>
      <c r="H35" s="66" t="s">
        <v>1270</v>
      </c>
    </row>
    <row r="36" spans="1:8" s="43" customFormat="1" ht="11.4" x14ac:dyDescent="0.2">
      <c r="A36" s="43" t="s">
        <v>1277</v>
      </c>
      <c r="B36" s="150" t="s">
        <v>1270</v>
      </c>
      <c r="C36" s="150" t="s">
        <v>1270</v>
      </c>
      <c r="D36" s="150">
        <v>3.1</v>
      </c>
      <c r="E36" s="150" t="s">
        <v>1270</v>
      </c>
      <c r="F36" s="150" t="s">
        <v>1270</v>
      </c>
      <c r="G36" s="150" t="s">
        <v>1270</v>
      </c>
      <c r="H36" s="150">
        <v>9.4</v>
      </c>
    </row>
    <row r="37" spans="1:8" s="43" customFormat="1" ht="11.4" x14ac:dyDescent="0.2">
      <c r="A37" s="43" t="s">
        <v>1879</v>
      </c>
      <c r="B37" s="150" t="s">
        <v>1270</v>
      </c>
      <c r="C37" s="150" t="s">
        <v>1270</v>
      </c>
      <c r="D37" s="150">
        <v>4.3</v>
      </c>
      <c r="E37" s="150">
        <v>3.8</v>
      </c>
      <c r="F37" s="150" t="s">
        <v>1270</v>
      </c>
      <c r="G37" s="150" t="s">
        <v>1270</v>
      </c>
      <c r="H37" s="150" t="s">
        <v>1270</v>
      </c>
    </row>
    <row r="38" spans="1:8" s="43" customFormat="1" ht="13.8" x14ac:dyDescent="0.25">
      <c r="A38" s="27" t="s">
        <v>892</v>
      </c>
      <c r="B38" s="66" t="s">
        <v>1270</v>
      </c>
      <c r="C38" s="66" t="s">
        <v>1270</v>
      </c>
      <c r="D38" s="66">
        <v>24.4</v>
      </c>
      <c r="E38" s="66">
        <v>30.9</v>
      </c>
      <c r="F38" s="66">
        <v>32.6</v>
      </c>
      <c r="G38" s="66">
        <v>33</v>
      </c>
      <c r="H38" s="66">
        <v>35.9</v>
      </c>
    </row>
    <row r="39" spans="1:8" s="43" customFormat="1" ht="11.4" x14ac:dyDescent="0.2">
      <c r="A39" s="43" t="s">
        <v>1277</v>
      </c>
      <c r="B39" s="150" t="s">
        <v>1270</v>
      </c>
      <c r="C39" s="150" t="s">
        <v>873</v>
      </c>
      <c r="D39" s="150" t="s">
        <v>1270</v>
      </c>
      <c r="E39" s="150">
        <v>10.8</v>
      </c>
      <c r="F39" s="150">
        <v>6.1</v>
      </c>
      <c r="G39" s="150">
        <v>6.5</v>
      </c>
      <c r="H39" s="150">
        <v>9.8000000000000007</v>
      </c>
    </row>
    <row r="40" spans="1:8" s="43" customFormat="1" ht="11.4" x14ac:dyDescent="0.2">
      <c r="A40" s="43" t="s">
        <v>1879</v>
      </c>
      <c r="B40" s="150" t="s">
        <v>1270</v>
      </c>
      <c r="C40" s="150" t="s">
        <v>1270</v>
      </c>
      <c r="D40" s="150" t="s">
        <v>1270</v>
      </c>
      <c r="E40" s="150">
        <v>20.100000000000001</v>
      </c>
      <c r="F40" s="150">
        <v>26.5</v>
      </c>
      <c r="G40" s="150">
        <v>26.5</v>
      </c>
      <c r="H40" s="150">
        <v>26.2</v>
      </c>
    </row>
    <row r="41" spans="1:8" s="43" customFormat="1" ht="13.8" x14ac:dyDescent="0.25">
      <c r="A41" s="27" t="s">
        <v>1183</v>
      </c>
      <c r="B41" s="66" t="s">
        <v>1270</v>
      </c>
      <c r="C41" s="66" t="s">
        <v>1270</v>
      </c>
      <c r="D41" s="66" t="s">
        <v>1270</v>
      </c>
      <c r="E41" s="66" t="s">
        <v>1270</v>
      </c>
      <c r="F41" s="66" t="s">
        <v>1270</v>
      </c>
      <c r="G41" s="66">
        <v>3.2</v>
      </c>
      <c r="H41" s="66">
        <v>6.7</v>
      </c>
    </row>
    <row r="42" spans="1:8" s="43" customFormat="1" ht="11.4" x14ac:dyDescent="0.2">
      <c r="A42" s="43" t="s">
        <v>1277</v>
      </c>
      <c r="B42" s="150" t="s">
        <v>1270</v>
      </c>
      <c r="C42" s="150" t="s">
        <v>1270</v>
      </c>
      <c r="D42" s="150" t="s">
        <v>1270</v>
      </c>
      <c r="E42" s="150" t="s">
        <v>1270</v>
      </c>
      <c r="F42" s="150" t="s">
        <v>1270</v>
      </c>
      <c r="G42" s="150" t="s">
        <v>1270</v>
      </c>
      <c r="H42" s="150" t="s">
        <v>873</v>
      </c>
    </row>
    <row r="43" spans="1:8" s="43" customFormat="1" ht="11.4" x14ac:dyDescent="0.2">
      <c r="A43" s="43" t="s">
        <v>1879</v>
      </c>
      <c r="B43" s="150" t="s">
        <v>1270</v>
      </c>
      <c r="C43" s="150" t="s">
        <v>1270</v>
      </c>
      <c r="D43" s="150" t="s">
        <v>1270</v>
      </c>
      <c r="E43" s="150" t="s">
        <v>1270</v>
      </c>
      <c r="F43" s="150" t="s">
        <v>1270</v>
      </c>
      <c r="G43" s="150" t="s">
        <v>1270</v>
      </c>
      <c r="H43" s="150">
        <v>3.8</v>
      </c>
    </row>
    <row r="44" spans="1:8" s="43" customFormat="1" ht="13.8" x14ac:dyDescent="0.25">
      <c r="A44" s="27" t="s">
        <v>1877</v>
      </c>
      <c r="B44" s="66" t="s">
        <v>1270</v>
      </c>
      <c r="C44" s="66" t="s">
        <v>1270</v>
      </c>
      <c r="D44" s="66" t="s">
        <v>1270</v>
      </c>
      <c r="E44" s="66" t="s">
        <v>1270</v>
      </c>
      <c r="F44" s="66" t="s">
        <v>1270</v>
      </c>
      <c r="G44" s="66">
        <v>0</v>
      </c>
      <c r="H44" s="66" t="s">
        <v>1270</v>
      </c>
    </row>
    <row r="45" spans="1:8" s="43" customFormat="1" ht="11.4" x14ac:dyDescent="0.2">
      <c r="A45" s="43" t="s">
        <v>1277</v>
      </c>
      <c r="B45" s="150" t="s">
        <v>1270</v>
      </c>
      <c r="C45" s="150" t="s">
        <v>1270</v>
      </c>
      <c r="D45" s="150" t="s">
        <v>1270</v>
      </c>
      <c r="E45" s="150" t="s">
        <v>1270</v>
      </c>
      <c r="F45" s="150" t="s">
        <v>1270</v>
      </c>
      <c r="G45" s="150">
        <v>0</v>
      </c>
      <c r="H45" s="150">
        <v>0</v>
      </c>
    </row>
    <row r="46" spans="1:8" s="43" customFormat="1" ht="11.4" x14ac:dyDescent="0.2">
      <c r="A46" s="43" t="s">
        <v>1879</v>
      </c>
      <c r="B46" s="150" t="s">
        <v>1270</v>
      </c>
      <c r="C46" s="150" t="s">
        <v>1270</v>
      </c>
      <c r="D46" s="150" t="s">
        <v>1270</v>
      </c>
      <c r="E46" s="150" t="s">
        <v>1270</v>
      </c>
      <c r="F46" s="150" t="s">
        <v>1270</v>
      </c>
      <c r="G46" s="150">
        <v>0</v>
      </c>
      <c r="H46" s="150" t="s">
        <v>1270</v>
      </c>
    </row>
    <row r="47" spans="1:8" s="43" customFormat="1" ht="13.8" x14ac:dyDescent="0.25">
      <c r="A47" s="27" t="s">
        <v>1878</v>
      </c>
      <c r="B47" s="66" t="s">
        <v>1270</v>
      </c>
      <c r="C47" s="66" t="s">
        <v>1270</v>
      </c>
      <c r="D47" s="66">
        <v>4.5</v>
      </c>
      <c r="E47" s="66" t="s">
        <v>1270</v>
      </c>
      <c r="F47" s="66" t="s">
        <v>1270</v>
      </c>
      <c r="G47" s="66">
        <v>7.6</v>
      </c>
      <c r="H47" s="66">
        <v>7.7</v>
      </c>
    </row>
    <row r="48" spans="1:8" s="43" customFormat="1" ht="11.4" x14ac:dyDescent="0.2">
      <c r="A48" s="43" t="s">
        <v>1277</v>
      </c>
      <c r="B48" s="150" t="s">
        <v>1270</v>
      </c>
      <c r="C48" s="150" t="s">
        <v>1270</v>
      </c>
      <c r="D48" s="150" t="s">
        <v>1270</v>
      </c>
      <c r="E48" s="150" t="s">
        <v>1270</v>
      </c>
      <c r="F48" s="150" t="s">
        <v>1270</v>
      </c>
      <c r="G48" s="150">
        <v>1</v>
      </c>
      <c r="H48" s="150" t="s">
        <v>1270</v>
      </c>
    </row>
    <row r="49" spans="1:8" s="43" customFormat="1" ht="11.4" x14ac:dyDescent="0.2">
      <c r="A49" s="43" t="s">
        <v>1879</v>
      </c>
      <c r="B49" s="150" t="s">
        <v>1270</v>
      </c>
      <c r="C49" s="150" t="s">
        <v>1270</v>
      </c>
      <c r="D49" s="150" t="s">
        <v>1270</v>
      </c>
      <c r="E49" s="150" t="s">
        <v>1270</v>
      </c>
      <c r="F49" s="150" t="s">
        <v>1270</v>
      </c>
      <c r="G49" s="150">
        <v>6.5</v>
      </c>
      <c r="H49" s="150" t="s">
        <v>1270</v>
      </c>
    </row>
    <row r="50" spans="1:8" s="43" customFormat="1" ht="13.8" x14ac:dyDescent="0.25">
      <c r="A50" s="27" t="s">
        <v>1072</v>
      </c>
      <c r="B50" s="66">
        <v>26.1</v>
      </c>
      <c r="C50" s="66">
        <v>15</v>
      </c>
      <c r="D50" s="66" t="s">
        <v>1270</v>
      </c>
      <c r="E50" s="66" t="s">
        <v>1270</v>
      </c>
      <c r="F50" s="66">
        <v>40.4</v>
      </c>
      <c r="G50" s="66">
        <v>36.4</v>
      </c>
      <c r="H50" s="66">
        <v>35.5</v>
      </c>
    </row>
    <row r="51" spans="1:8" s="43" customFormat="1" ht="11.4" x14ac:dyDescent="0.2">
      <c r="A51" s="43" t="s">
        <v>1277</v>
      </c>
      <c r="B51" s="150" t="s">
        <v>1270</v>
      </c>
      <c r="C51" s="150" t="s">
        <v>1270</v>
      </c>
      <c r="D51" s="150" t="s">
        <v>1270</v>
      </c>
      <c r="E51" s="150" t="s">
        <v>1270</v>
      </c>
      <c r="F51" s="150">
        <v>32.4</v>
      </c>
      <c r="G51" s="150" t="s">
        <v>1270</v>
      </c>
      <c r="H51" s="150" t="s">
        <v>1270</v>
      </c>
    </row>
    <row r="52" spans="1:8" s="43" customFormat="1" ht="11.4" x14ac:dyDescent="0.2">
      <c r="A52" s="43" t="s">
        <v>1879</v>
      </c>
      <c r="B52" s="150" t="s">
        <v>1270</v>
      </c>
      <c r="C52" s="150" t="s">
        <v>1270</v>
      </c>
      <c r="D52" s="150" t="s">
        <v>1270</v>
      </c>
      <c r="E52" s="150" t="s">
        <v>1270</v>
      </c>
      <c r="F52" s="150">
        <v>8</v>
      </c>
      <c r="G52" s="150" t="s">
        <v>1270</v>
      </c>
      <c r="H52" s="150" t="s">
        <v>1270</v>
      </c>
    </row>
    <row r="53" spans="1:8" s="43" customFormat="1" ht="13.8" x14ac:dyDescent="0.25">
      <c r="A53" s="27" t="s">
        <v>400</v>
      </c>
      <c r="B53" s="66" t="s">
        <v>1270</v>
      </c>
      <c r="C53" s="66" t="s">
        <v>1270</v>
      </c>
      <c r="D53" s="66" t="s">
        <v>1270</v>
      </c>
      <c r="E53" s="66">
        <v>28.3</v>
      </c>
      <c r="F53" s="66" t="s">
        <v>1270</v>
      </c>
      <c r="G53" s="66">
        <v>29.7</v>
      </c>
      <c r="H53" s="66">
        <v>29.4</v>
      </c>
    </row>
    <row r="54" spans="1:8" s="43" customFormat="1" ht="11.4" x14ac:dyDescent="0.2">
      <c r="A54" s="43" t="s">
        <v>1277</v>
      </c>
      <c r="B54" s="150" t="s">
        <v>1270</v>
      </c>
      <c r="C54" s="150" t="s">
        <v>1270</v>
      </c>
      <c r="D54" s="150" t="s">
        <v>1270</v>
      </c>
      <c r="E54" s="150">
        <v>19.2</v>
      </c>
      <c r="F54" s="150" t="s">
        <v>1270</v>
      </c>
      <c r="G54" s="150">
        <v>18.100000000000001</v>
      </c>
      <c r="H54" s="150">
        <v>18.8</v>
      </c>
    </row>
    <row r="55" spans="1:8" s="43" customFormat="1" ht="11.4" x14ac:dyDescent="0.2">
      <c r="A55" s="43" t="s">
        <v>1879</v>
      </c>
      <c r="B55" s="150" t="s">
        <v>1270</v>
      </c>
      <c r="C55" s="150" t="s">
        <v>1270</v>
      </c>
      <c r="D55" s="150" t="s">
        <v>1270</v>
      </c>
      <c r="E55" s="150">
        <v>9.1</v>
      </c>
      <c r="F55" s="150" t="s">
        <v>1270</v>
      </c>
      <c r="G55" s="150">
        <v>11.6</v>
      </c>
      <c r="H55" s="150">
        <v>10.6</v>
      </c>
    </row>
    <row r="56" spans="1:8" s="43" customFormat="1" ht="13.8" x14ac:dyDescent="0.25">
      <c r="A56" s="27" t="s">
        <v>287</v>
      </c>
      <c r="B56" s="66" t="s">
        <v>1270</v>
      </c>
      <c r="C56" s="66" t="s">
        <v>1270</v>
      </c>
      <c r="D56" s="66" t="s">
        <v>1270</v>
      </c>
      <c r="E56" s="66" t="s">
        <v>1270</v>
      </c>
      <c r="F56" s="66" t="s">
        <v>1270</v>
      </c>
      <c r="G56" s="66" t="s">
        <v>1270</v>
      </c>
      <c r="H56" s="66" t="s">
        <v>1270</v>
      </c>
    </row>
    <row r="57" spans="1:8" s="43" customFormat="1" ht="11.4" x14ac:dyDescent="0.2">
      <c r="A57" s="43" t="s">
        <v>1277</v>
      </c>
      <c r="B57" s="150" t="s">
        <v>1270</v>
      </c>
      <c r="C57" s="150" t="s">
        <v>1270</v>
      </c>
      <c r="D57" s="150" t="s">
        <v>1270</v>
      </c>
      <c r="E57" s="150" t="s">
        <v>1270</v>
      </c>
      <c r="F57" s="150" t="s">
        <v>1270</v>
      </c>
      <c r="G57" s="150" t="s">
        <v>1270</v>
      </c>
      <c r="H57" s="150" t="s">
        <v>1270</v>
      </c>
    </row>
    <row r="58" spans="1:8" s="43" customFormat="1" ht="11.4" x14ac:dyDescent="0.2">
      <c r="A58" s="43" t="s">
        <v>1879</v>
      </c>
      <c r="B58" s="150" t="s">
        <v>1270</v>
      </c>
      <c r="C58" s="150" t="s">
        <v>1270</v>
      </c>
      <c r="D58" s="150" t="s">
        <v>1270</v>
      </c>
      <c r="E58" s="150" t="s">
        <v>1270</v>
      </c>
      <c r="F58" s="150" t="s">
        <v>1270</v>
      </c>
      <c r="G58" s="150">
        <v>1</v>
      </c>
      <c r="H58" s="150" t="s">
        <v>1270</v>
      </c>
    </row>
    <row r="59" spans="1:8" s="27" customFormat="1" ht="13.8" x14ac:dyDescent="0.25">
      <c r="A59" s="27" t="s">
        <v>838</v>
      </c>
      <c r="B59" s="66" t="s">
        <v>1270</v>
      </c>
      <c r="C59" s="66" t="s">
        <v>1270</v>
      </c>
      <c r="D59" s="66">
        <v>13.2</v>
      </c>
      <c r="E59" s="66" t="s">
        <v>1270</v>
      </c>
      <c r="F59" s="66">
        <v>37.299999999999997</v>
      </c>
      <c r="G59" s="66">
        <v>27.9</v>
      </c>
      <c r="H59" s="66">
        <v>30.1</v>
      </c>
    </row>
    <row r="60" spans="1:8" s="43" customFormat="1" ht="11.4" x14ac:dyDescent="0.2">
      <c r="A60" s="43" t="s">
        <v>1277</v>
      </c>
      <c r="B60" s="150" t="s">
        <v>1270</v>
      </c>
      <c r="C60" s="150" t="s">
        <v>1270</v>
      </c>
      <c r="D60" s="150" t="s">
        <v>1270</v>
      </c>
      <c r="E60" s="150" t="s">
        <v>1270</v>
      </c>
      <c r="F60" s="150" t="s">
        <v>1270</v>
      </c>
      <c r="G60" s="150" t="s">
        <v>1270</v>
      </c>
      <c r="H60" s="150">
        <v>22.8</v>
      </c>
    </row>
    <row r="61" spans="1:8" s="43" customFormat="1" ht="11.4" x14ac:dyDescent="0.2">
      <c r="A61" s="43" t="s">
        <v>1879</v>
      </c>
      <c r="B61" s="150" t="s">
        <v>1270</v>
      </c>
      <c r="C61" s="150" t="s">
        <v>1270</v>
      </c>
      <c r="D61" s="150" t="s">
        <v>1270</v>
      </c>
      <c r="E61" s="150" t="s">
        <v>1270</v>
      </c>
      <c r="F61" s="150" t="s">
        <v>1270</v>
      </c>
      <c r="G61" s="150" t="s">
        <v>1270</v>
      </c>
      <c r="H61" s="150">
        <v>7.3</v>
      </c>
    </row>
    <row r="62" spans="1:8" s="27" customFormat="1" ht="13.8" x14ac:dyDescent="0.25">
      <c r="A62" s="27" t="s">
        <v>401</v>
      </c>
      <c r="B62" s="66" t="s">
        <v>1270</v>
      </c>
      <c r="C62" s="66">
        <v>6.1</v>
      </c>
      <c r="D62" s="66" t="s">
        <v>1270</v>
      </c>
      <c r="E62" s="66">
        <v>7.9</v>
      </c>
      <c r="F62" s="66" t="s">
        <v>1270</v>
      </c>
      <c r="G62" s="66" t="s">
        <v>1270</v>
      </c>
      <c r="H62" s="66" t="s">
        <v>1270</v>
      </c>
    </row>
    <row r="63" spans="1:8" s="43" customFormat="1" ht="11.4" x14ac:dyDescent="0.2">
      <c r="A63" s="43" t="s">
        <v>1277</v>
      </c>
      <c r="B63" s="567" t="s">
        <v>1270</v>
      </c>
      <c r="C63" s="567" t="s">
        <v>1270</v>
      </c>
      <c r="D63" s="567" t="s">
        <v>1270</v>
      </c>
      <c r="E63" s="567" t="s">
        <v>1270</v>
      </c>
      <c r="F63" s="567" t="s">
        <v>1270</v>
      </c>
      <c r="G63" s="567" t="s">
        <v>873</v>
      </c>
      <c r="H63" s="567" t="s">
        <v>1270</v>
      </c>
    </row>
    <row r="64" spans="1:8" s="43" customFormat="1" ht="11.4" x14ac:dyDescent="0.2">
      <c r="A64" s="43" t="s">
        <v>1879</v>
      </c>
      <c r="B64" s="567" t="s">
        <v>1270</v>
      </c>
      <c r="C64" s="567" t="s">
        <v>1270</v>
      </c>
      <c r="D64" s="567" t="s">
        <v>1270</v>
      </c>
      <c r="E64" s="567" t="s">
        <v>1270</v>
      </c>
      <c r="F64" s="567" t="s">
        <v>1270</v>
      </c>
      <c r="G64" s="567" t="s">
        <v>1270</v>
      </c>
      <c r="H64" s="567" t="s">
        <v>1270</v>
      </c>
    </row>
    <row r="65" spans="1:10" s="27" customFormat="1" ht="13.8" x14ac:dyDescent="0.25">
      <c r="A65" s="27" t="s">
        <v>521</v>
      </c>
      <c r="B65" s="66">
        <v>97.6</v>
      </c>
      <c r="C65" s="66">
        <v>117.7</v>
      </c>
      <c r="D65" s="66">
        <v>85.7</v>
      </c>
      <c r="E65" s="66">
        <v>100.7</v>
      </c>
      <c r="F65" s="66">
        <v>104.6</v>
      </c>
      <c r="G65" s="66">
        <v>175.2</v>
      </c>
      <c r="H65" s="66">
        <v>150.4</v>
      </c>
    </row>
    <row r="66" spans="1:10" s="43" customFormat="1" ht="11.4" x14ac:dyDescent="0.2">
      <c r="A66" s="43" t="s">
        <v>1277</v>
      </c>
      <c r="B66" s="150">
        <v>82.7</v>
      </c>
      <c r="C66" s="150">
        <v>91.5</v>
      </c>
      <c r="D66" s="150">
        <v>71.5</v>
      </c>
      <c r="E66" s="150">
        <v>69.7</v>
      </c>
      <c r="F66" s="150">
        <v>81.5</v>
      </c>
      <c r="G66" s="150">
        <v>140.4</v>
      </c>
      <c r="H66" s="150">
        <v>117.5</v>
      </c>
    </row>
    <row r="67" spans="1:10" s="43" customFormat="1" ht="11.4" x14ac:dyDescent="0.2">
      <c r="A67" s="43" t="s">
        <v>1879</v>
      </c>
      <c r="B67" s="1245">
        <v>14.9</v>
      </c>
      <c r="C67" s="1245">
        <v>26.2</v>
      </c>
      <c r="D67" s="1245">
        <v>14.2</v>
      </c>
      <c r="E67" s="1245">
        <v>30.9</v>
      </c>
      <c r="F67" s="1245">
        <v>23.1</v>
      </c>
      <c r="G67" s="1245">
        <v>34.799999999999997</v>
      </c>
      <c r="H67" s="1245">
        <v>33</v>
      </c>
    </row>
    <row r="68" spans="1:10" s="27" customFormat="1" ht="13.8" x14ac:dyDescent="0.25">
      <c r="A68" s="33" t="s">
        <v>1274</v>
      </c>
      <c r="B68" s="722">
        <v>507.4</v>
      </c>
      <c r="C68" s="722">
        <v>472.7</v>
      </c>
      <c r="D68" s="722">
        <v>540.9</v>
      </c>
      <c r="E68" s="722">
        <v>663</v>
      </c>
      <c r="F68" s="722">
        <v>730.2</v>
      </c>
      <c r="G68" s="722">
        <v>755.6</v>
      </c>
      <c r="H68" s="722">
        <v>737.9</v>
      </c>
      <c r="J68" s="117"/>
    </row>
    <row r="69" spans="1:10" s="43" customFormat="1" ht="11.4" x14ac:dyDescent="0.2">
      <c r="A69" s="43" t="s">
        <v>1277</v>
      </c>
      <c r="B69" s="145">
        <v>260.89999999999998</v>
      </c>
      <c r="C69" s="145">
        <v>221.5</v>
      </c>
      <c r="D69" s="145">
        <v>277.89999999999998</v>
      </c>
      <c r="E69" s="145">
        <v>342.4</v>
      </c>
      <c r="F69" s="145">
        <v>385.9</v>
      </c>
      <c r="G69" s="145">
        <v>410.4</v>
      </c>
      <c r="H69" s="145">
        <v>417.4</v>
      </c>
    </row>
    <row r="70" spans="1:10" s="43" customFormat="1" ht="11.4" x14ac:dyDescent="0.2">
      <c r="A70" s="43" t="s">
        <v>1879</v>
      </c>
      <c r="B70" s="568">
        <v>246.5</v>
      </c>
      <c r="C70" s="568">
        <v>251.2</v>
      </c>
      <c r="D70" s="568">
        <v>263</v>
      </c>
      <c r="E70" s="568">
        <v>320.5</v>
      </c>
      <c r="F70" s="568">
        <v>344.3</v>
      </c>
      <c r="G70" s="568">
        <v>345.2</v>
      </c>
      <c r="H70" s="568">
        <v>320.60000000000002</v>
      </c>
    </row>
    <row r="71" spans="1:10" s="33" customFormat="1" ht="13.8" x14ac:dyDescent="0.25">
      <c r="A71" s="33" t="s">
        <v>476</v>
      </c>
      <c r="B71" s="722">
        <v>233.3</v>
      </c>
      <c r="C71" s="722">
        <v>233.9</v>
      </c>
      <c r="D71" s="722">
        <v>194.9</v>
      </c>
      <c r="E71" s="722">
        <v>218.8</v>
      </c>
      <c r="F71" s="722">
        <v>274.8</v>
      </c>
      <c r="G71" s="722" t="s">
        <v>1708</v>
      </c>
      <c r="H71" s="722" t="s">
        <v>1708</v>
      </c>
    </row>
    <row r="72" spans="1:10" s="43" customFormat="1" ht="12" customHeight="1" x14ac:dyDescent="0.2">
      <c r="A72" s="43" t="s">
        <v>1277</v>
      </c>
      <c r="B72" s="145">
        <v>82.5</v>
      </c>
      <c r="C72" s="145">
        <v>92.4</v>
      </c>
      <c r="D72" s="145">
        <v>62.8</v>
      </c>
      <c r="E72" s="145">
        <v>85.4</v>
      </c>
      <c r="F72" s="145">
        <v>120.9</v>
      </c>
      <c r="G72" s="145" t="s">
        <v>1708</v>
      </c>
      <c r="H72" s="145" t="s">
        <v>1708</v>
      </c>
    </row>
    <row r="73" spans="1:10" s="43" customFormat="1" ht="12" customHeight="1" x14ac:dyDescent="0.2">
      <c r="A73" s="43" t="s">
        <v>1879</v>
      </c>
      <c r="B73" s="568">
        <v>150.80000000000001</v>
      </c>
      <c r="C73" s="568">
        <v>141.4</v>
      </c>
      <c r="D73" s="568">
        <v>132.1</v>
      </c>
      <c r="E73" s="568">
        <v>133.30000000000001</v>
      </c>
      <c r="F73" s="568">
        <v>153.80000000000001</v>
      </c>
      <c r="G73" s="568" t="s">
        <v>1708</v>
      </c>
      <c r="H73" s="568" t="s">
        <v>1708</v>
      </c>
    </row>
    <row r="74" spans="1:10" s="33" customFormat="1" ht="13.8" x14ac:dyDescent="0.25">
      <c r="A74" s="33" t="s">
        <v>1275</v>
      </c>
      <c r="B74" s="722">
        <f t="shared" ref="B74:F76" si="0">B68+B71</f>
        <v>740.7</v>
      </c>
      <c r="C74" s="722">
        <f t="shared" si="0"/>
        <v>706.6</v>
      </c>
      <c r="D74" s="722">
        <f t="shared" si="0"/>
        <v>735.8</v>
      </c>
      <c r="E74" s="722">
        <f t="shared" si="0"/>
        <v>881.8</v>
      </c>
      <c r="F74" s="722">
        <f t="shared" si="0"/>
        <v>1005</v>
      </c>
      <c r="G74" s="722" t="s">
        <v>1708</v>
      </c>
      <c r="H74" s="722" t="s">
        <v>1708</v>
      </c>
    </row>
    <row r="75" spans="1:10" s="43" customFormat="1" ht="12" customHeight="1" x14ac:dyDescent="0.2">
      <c r="A75" s="43" t="s">
        <v>1277</v>
      </c>
      <c r="B75" s="145">
        <f t="shared" si="0"/>
        <v>343.4</v>
      </c>
      <c r="C75" s="145">
        <f t="shared" si="0"/>
        <v>313.89999999999998</v>
      </c>
      <c r="D75" s="145">
        <f t="shared" si="0"/>
        <v>340.7</v>
      </c>
      <c r="E75" s="145">
        <f t="shared" si="0"/>
        <v>427.79999999999995</v>
      </c>
      <c r="F75" s="145">
        <f t="shared" si="0"/>
        <v>506.79999999999995</v>
      </c>
      <c r="G75" s="145" t="s">
        <v>1708</v>
      </c>
      <c r="H75" s="145" t="s">
        <v>1708</v>
      </c>
    </row>
    <row r="76" spans="1:10" s="43" customFormat="1" ht="12" customHeight="1" thickBot="1" x14ac:dyDescent="0.25">
      <c r="A76" s="43" t="s">
        <v>1879</v>
      </c>
      <c r="B76" s="569">
        <f t="shared" si="0"/>
        <v>397.3</v>
      </c>
      <c r="C76" s="569">
        <f t="shared" si="0"/>
        <v>392.6</v>
      </c>
      <c r="D76" s="569">
        <f t="shared" si="0"/>
        <v>395.1</v>
      </c>
      <c r="E76" s="569">
        <f t="shared" si="0"/>
        <v>453.8</v>
      </c>
      <c r="F76" s="569">
        <f t="shared" si="0"/>
        <v>498.1</v>
      </c>
      <c r="G76" s="568" t="s">
        <v>1708</v>
      </c>
      <c r="H76" s="568" t="s">
        <v>1708</v>
      </c>
    </row>
    <row r="77" spans="1:10" ht="12.75" customHeight="1" thickTop="1" x14ac:dyDescent="0.25">
      <c r="B77" s="1243"/>
      <c r="C77" s="1243"/>
      <c r="D77" s="1243"/>
      <c r="E77" s="1244"/>
      <c r="F77" s="1244"/>
      <c r="G77" s="1244"/>
      <c r="H77" s="1244"/>
    </row>
    <row r="78" spans="1:10" ht="12.75" customHeight="1" x14ac:dyDescent="0.25">
      <c r="A78" s="1440" t="s">
        <v>2510</v>
      </c>
      <c r="B78" s="1440"/>
      <c r="C78" s="1440"/>
      <c r="D78" s="1440"/>
      <c r="E78" s="1440"/>
      <c r="F78" s="1440"/>
      <c r="G78" s="1440"/>
      <c r="H78" s="1440"/>
    </row>
    <row r="79" spans="1:10" ht="13.8" x14ac:dyDescent="0.25">
      <c r="A79" s="1440" t="s">
        <v>1206</v>
      </c>
      <c r="B79" s="1440"/>
      <c r="C79" s="1440"/>
      <c r="D79" s="1440"/>
      <c r="E79" s="1440"/>
      <c r="F79" s="1440"/>
      <c r="G79" s="1440"/>
      <c r="H79" s="1440"/>
    </row>
    <row r="80" spans="1:10" x14ac:dyDescent="0.25">
      <c r="A80" s="1464" t="s">
        <v>1880</v>
      </c>
      <c r="B80" s="1485"/>
      <c r="C80" s="1485"/>
      <c r="D80" s="1485"/>
      <c r="E80" s="1485"/>
      <c r="F80" s="1485"/>
      <c r="G80" s="1485"/>
      <c r="H80" s="1485"/>
    </row>
    <row r="81" spans="1:8" x14ac:dyDescent="0.25">
      <c r="A81" s="1485" t="s">
        <v>1207</v>
      </c>
      <c r="B81" s="1485"/>
      <c r="C81" s="1485"/>
      <c r="D81" s="1485"/>
      <c r="E81" s="1485"/>
      <c r="F81" s="1485"/>
      <c r="G81" s="1485"/>
      <c r="H81" s="1485"/>
    </row>
    <row r="82" spans="1:8" s="161" customFormat="1" ht="13.8" x14ac:dyDescent="0.25"/>
    <row r="83" spans="1:8" ht="28.5" customHeight="1" x14ac:dyDescent="0.25">
      <c r="A83" s="1457" t="s">
        <v>2283</v>
      </c>
      <c r="B83" s="1457"/>
      <c r="C83" s="1457"/>
      <c r="D83" s="1457"/>
      <c r="E83" s="1457"/>
      <c r="F83" s="1457"/>
      <c r="G83" s="1457"/>
      <c r="H83" s="1457"/>
    </row>
    <row r="84" spans="1:8" ht="13.8" x14ac:dyDescent="0.25">
      <c r="A84" s="543"/>
    </row>
    <row r="86" spans="1:8" x14ac:dyDescent="0.25">
      <c r="B86" s="231"/>
      <c r="C86" s="231"/>
      <c r="D86" s="231"/>
      <c r="E86" s="231"/>
      <c r="F86" s="231"/>
      <c r="G86" s="231"/>
      <c r="H86" s="231"/>
    </row>
  </sheetData>
  <customSheetViews>
    <customSheetView guid="{F67F5823-51D5-4D47-B100-5B47C1E6BCB9}" showPageBreaks="1" fitToPage="1" printArea="1" topLeftCell="A19">
      <selection activeCell="E50" sqref="E50"/>
      <pageMargins left="0.75" right="0.75" top="1" bottom="1" header="0.5" footer="0.5"/>
      <printOptions horizontalCentered="1"/>
      <pageSetup scale="71" firstPageNumber="33" orientation="portrait" verticalDpi="300" r:id="rId1"/>
      <headerFooter alignWithMargins="0">
        <oddFooter>&amp;C&amp;P</oddFooter>
      </headerFooter>
    </customSheetView>
    <customSheetView guid="{9014CDA8-C3FC-41E6-A045-DAEFC55B82B1}" showPageBreaks="1" fitToPage="1" printArea="1">
      <selection activeCell="J4" sqref="J4"/>
      <pageMargins left="0.75" right="0.75" top="1" bottom="1" header="0.5" footer="0.5"/>
      <printOptions horizontalCentered="1"/>
      <pageSetup scale="71" firstPageNumber="33" orientation="portrait" verticalDpi="300" r:id="rId2"/>
      <headerFooter alignWithMargins="0">
        <oddFooter>&amp;C&amp;P</oddFooter>
      </headerFooter>
    </customSheetView>
  </customSheetViews>
  <mergeCells count="9">
    <mergeCell ref="A1:H1"/>
    <mergeCell ref="A3:H3"/>
    <mergeCell ref="A4:H4"/>
    <mergeCell ref="A5:H5"/>
    <mergeCell ref="A83:H83"/>
    <mergeCell ref="A79:H79"/>
    <mergeCell ref="A80:H80"/>
    <mergeCell ref="A81:H81"/>
    <mergeCell ref="A78:H78"/>
  </mergeCells>
  <phoneticPr fontId="0" type="noConversion"/>
  <hyperlinks>
    <hyperlink ref="A83:H83" r:id="rId3" display="Source: Statistics Canada. Table 34-10-0035-01 Capital and repair expenditures, non-residential tangible assets, by industry and geography"/>
  </hyperlinks>
  <printOptions horizontalCentered="1"/>
  <pageMargins left="0.74803149606299202" right="0.74803149606299202" top="0.98425196850393704" bottom="0.98425196850393704" header="0.511811023622047" footer="0.511811023622047"/>
  <pageSetup scale="65" firstPageNumber="27" orientation="portrait" useFirstPageNumber="1" r:id="rId4"/>
  <headerFooter alignWithMargins="0"/>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IP60"/>
  <sheetViews>
    <sheetView zoomScaleNormal="100" workbookViewId="0">
      <selection sqref="A1:I1"/>
    </sheetView>
  </sheetViews>
  <sheetFormatPr defaultRowHeight="13.2" x14ac:dyDescent="0.25"/>
  <cols>
    <col min="1" max="1" width="12.88671875" customWidth="1"/>
    <col min="2" max="2" width="14.109375" bestFit="1" customWidth="1"/>
    <col min="3" max="3" width="13.6640625" customWidth="1"/>
    <col min="4" max="4" width="11.44140625" bestFit="1" customWidth="1"/>
    <col min="5" max="5" width="2.6640625" customWidth="1"/>
    <col min="6" max="7" width="11.44140625" bestFit="1" customWidth="1"/>
    <col min="8" max="8" width="13" customWidth="1"/>
    <col min="9" max="9" width="11.44140625" bestFit="1" customWidth="1"/>
    <col min="13" max="13" width="11.44140625" customWidth="1"/>
  </cols>
  <sheetData>
    <row r="1" spans="1:18" ht="17.399999999999999" x14ac:dyDescent="0.3">
      <c r="A1" s="1436" t="s">
        <v>390</v>
      </c>
      <c r="B1" s="1436"/>
      <c r="C1" s="1436"/>
      <c r="D1" s="1436"/>
      <c r="E1" s="1436"/>
      <c r="F1" s="1436"/>
      <c r="G1" s="1436"/>
      <c r="H1" s="1436"/>
      <c r="I1" s="1436"/>
    </row>
    <row r="2" spans="1:18" ht="17.399999999999999" x14ac:dyDescent="0.3">
      <c r="A2" s="16"/>
      <c r="B2" s="16"/>
      <c r="C2" s="16"/>
      <c r="D2" s="16"/>
      <c r="E2" s="16"/>
      <c r="F2" s="16"/>
      <c r="G2" s="16"/>
      <c r="H2" s="16"/>
      <c r="I2" s="16"/>
    </row>
    <row r="3" spans="1:18" ht="17.399999999999999" x14ac:dyDescent="0.3">
      <c r="A3" s="1437" t="s">
        <v>2411</v>
      </c>
      <c r="B3" s="1437"/>
      <c r="C3" s="1437"/>
      <c r="D3" s="1437"/>
      <c r="E3" s="1437"/>
      <c r="F3" s="1437"/>
      <c r="G3" s="1437"/>
      <c r="H3" s="1437"/>
      <c r="I3" s="1437"/>
    </row>
    <row r="4" spans="1:18" ht="17.399999999999999" x14ac:dyDescent="0.3">
      <c r="A4" s="1437" t="s">
        <v>444</v>
      </c>
      <c r="B4" s="1437"/>
      <c r="C4" s="1437"/>
      <c r="D4" s="1437"/>
      <c r="E4" s="1437"/>
      <c r="F4" s="1437"/>
      <c r="G4" s="1437"/>
      <c r="H4" s="1437"/>
      <c r="I4" s="1437"/>
    </row>
    <row r="5" spans="1:18" ht="12.75" customHeight="1" x14ac:dyDescent="0.3">
      <c r="A5" s="16"/>
      <c r="B5" s="16"/>
      <c r="C5" s="16"/>
      <c r="D5" s="16"/>
      <c r="E5" s="16"/>
      <c r="F5" s="16"/>
      <c r="G5" s="16"/>
      <c r="H5" s="16"/>
      <c r="I5" s="16"/>
    </row>
    <row r="6" spans="1:18" ht="12.75" customHeight="1" x14ac:dyDescent="0.25"/>
    <row r="7" spans="1:18" ht="15.6" x14ac:dyDescent="0.3">
      <c r="A7" s="11"/>
      <c r="B7" s="1445" t="s">
        <v>547</v>
      </c>
      <c r="C7" s="1445"/>
      <c r="D7" s="1445"/>
      <c r="F7" s="1444" t="s">
        <v>548</v>
      </c>
      <c r="G7" s="1444"/>
      <c r="H7" s="1444"/>
    </row>
    <row r="8" spans="1:18" ht="4.5" customHeight="1" thickBot="1" x14ac:dyDescent="0.35">
      <c r="A8" s="24"/>
      <c r="B8" s="23"/>
      <c r="C8" s="23"/>
      <c r="D8" s="23"/>
      <c r="F8" s="23"/>
      <c r="G8" s="23"/>
      <c r="H8" s="23"/>
    </row>
    <row r="9" spans="1:18" ht="4.5" customHeight="1" x14ac:dyDescent="0.3">
      <c r="A9" s="24"/>
      <c r="B9" s="17"/>
      <c r="C9" s="17"/>
      <c r="D9" s="17"/>
      <c r="F9" s="17"/>
      <c r="G9" s="17"/>
      <c r="H9" s="17"/>
    </row>
    <row r="10" spans="1:18" s="17" customFormat="1" ht="15.6" x14ac:dyDescent="0.3">
      <c r="B10" s="38"/>
      <c r="C10" s="848" t="s">
        <v>1765</v>
      </c>
      <c r="D10" s="848" t="s">
        <v>624</v>
      </c>
      <c r="E10" s="848"/>
      <c r="F10" s="848" t="s">
        <v>603</v>
      </c>
      <c r="G10" s="848" t="s">
        <v>604</v>
      </c>
      <c r="H10" s="848" t="s">
        <v>624</v>
      </c>
      <c r="I10" s="848" t="s">
        <v>1032</v>
      </c>
      <c r="J10" s="13"/>
      <c r="K10" s="13"/>
      <c r="L10" s="13"/>
      <c r="M10" s="13"/>
    </row>
    <row r="11" spans="1:18" s="17" customFormat="1" ht="15.6" x14ac:dyDescent="0.3">
      <c r="A11" s="11" t="s">
        <v>622</v>
      </c>
      <c r="B11" s="38" t="s">
        <v>602</v>
      </c>
      <c r="C11" s="38" t="s">
        <v>1763</v>
      </c>
      <c r="D11" s="848" t="s">
        <v>625</v>
      </c>
      <c r="E11" s="848"/>
      <c r="F11" s="848" t="s">
        <v>625</v>
      </c>
      <c r="G11" s="848" t="s">
        <v>625</v>
      </c>
      <c r="H11" s="848" t="s">
        <v>625</v>
      </c>
      <c r="I11" s="848" t="s">
        <v>625</v>
      </c>
    </row>
    <row r="12" spans="1:18" ht="4.5" customHeight="1" thickBot="1" x14ac:dyDescent="0.3">
      <c r="A12" s="25"/>
      <c r="B12" s="19"/>
      <c r="C12" s="19"/>
      <c r="D12" s="19"/>
      <c r="E12" s="19"/>
      <c r="F12" s="19"/>
      <c r="G12" s="19"/>
      <c r="H12" s="19"/>
      <c r="I12" s="19"/>
    </row>
    <row r="13" spans="1:18" ht="4.5" customHeight="1" x14ac:dyDescent="0.25">
      <c r="A13" s="36"/>
      <c r="B13" s="70"/>
      <c r="C13" s="70"/>
      <c r="D13" s="70"/>
      <c r="E13" s="70"/>
      <c r="F13" s="70"/>
      <c r="G13" s="70"/>
      <c r="H13" s="70"/>
      <c r="I13" s="70"/>
    </row>
    <row r="14" spans="1:18" s="767" customFormat="1" ht="14.25" customHeight="1" x14ac:dyDescent="0.25">
      <c r="A14" s="1354" t="s">
        <v>2414</v>
      </c>
      <c r="B14" s="13">
        <v>268</v>
      </c>
      <c r="C14" s="13">
        <v>-139</v>
      </c>
      <c r="D14" s="13">
        <v>129</v>
      </c>
      <c r="E14" s="138"/>
      <c r="F14" s="13">
        <v>2570</v>
      </c>
      <c r="G14" s="13">
        <v>2426</v>
      </c>
      <c r="H14" s="13">
        <v>144</v>
      </c>
      <c r="I14" s="13">
        <v>273</v>
      </c>
      <c r="K14" s="1353"/>
      <c r="M14" s="1534"/>
      <c r="N14" s="1534" t="s">
        <v>2422</v>
      </c>
      <c r="O14" s="1534"/>
      <c r="P14" s="1534" t="s">
        <v>2421</v>
      </c>
      <c r="Q14" s="1534"/>
      <c r="R14" s="1534" t="s">
        <v>2423</v>
      </c>
    </row>
    <row r="15" spans="1:18" s="767" customFormat="1" ht="14.25" customHeight="1" x14ac:dyDescent="0.25">
      <c r="A15" s="1354" t="s">
        <v>1766</v>
      </c>
      <c r="B15" s="13">
        <v>312</v>
      </c>
      <c r="C15" s="13">
        <v>-36</v>
      </c>
      <c r="D15" s="13">
        <v>276</v>
      </c>
      <c r="E15" s="138"/>
      <c r="F15" s="13">
        <v>2537</v>
      </c>
      <c r="G15" s="13">
        <v>2676</v>
      </c>
      <c r="H15" s="13">
        <v>-139</v>
      </c>
      <c r="I15" s="13">
        <v>137</v>
      </c>
      <c r="K15" s="1353"/>
      <c r="M15" s="1534"/>
      <c r="N15" s="1534" t="s">
        <v>624</v>
      </c>
      <c r="O15" s="1534"/>
      <c r="P15" s="1534" t="s">
        <v>624</v>
      </c>
      <c r="Q15" s="1534"/>
      <c r="R15" s="1534"/>
    </row>
    <row r="16" spans="1:18" s="767" customFormat="1" ht="14.25" customHeight="1" x14ac:dyDescent="0.25">
      <c r="A16" s="1354" t="s">
        <v>2415</v>
      </c>
      <c r="B16" s="13">
        <v>352</v>
      </c>
      <c r="C16" s="13">
        <v>-20</v>
      </c>
      <c r="D16" s="13">
        <v>332</v>
      </c>
      <c r="E16" s="138"/>
      <c r="F16" s="13">
        <v>2460</v>
      </c>
      <c r="G16" s="13">
        <v>3099</v>
      </c>
      <c r="H16" s="13">
        <v>-639</v>
      </c>
      <c r="I16" s="13">
        <v>-307</v>
      </c>
      <c r="K16" s="1353"/>
      <c r="M16" s="1419">
        <v>1989</v>
      </c>
      <c r="N16" s="1419">
        <v>381</v>
      </c>
      <c r="O16" s="1530"/>
      <c r="P16" s="1419">
        <v>151</v>
      </c>
      <c r="Q16" s="1534"/>
      <c r="R16" s="1534">
        <f>N16+P16</f>
        <v>532</v>
      </c>
    </row>
    <row r="17" spans="1:250" s="767" customFormat="1" ht="14.25" customHeight="1" x14ac:dyDescent="0.25">
      <c r="A17" s="1354" t="s">
        <v>2416</v>
      </c>
      <c r="B17" s="13">
        <v>738</v>
      </c>
      <c r="C17" s="13">
        <v>105</v>
      </c>
      <c r="D17" s="13">
        <v>843</v>
      </c>
      <c r="E17" s="138"/>
      <c r="F17" s="13">
        <v>2485</v>
      </c>
      <c r="G17" s="13">
        <v>3334</v>
      </c>
      <c r="H17" s="13">
        <v>-849</v>
      </c>
      <c r="I17" s="13">
        <v>-6</v>
      </c>
      <c r="K17" s="1353"/>
      <c r="M17" s="1419">
        <v>1990</v>
      </c>
      <c r="N17" s="1419">
        <v>-253</v>
      </c>
      <c r="O17" s="1530"/>
      <c r="P17" s="1419">
        <v>147</v>
      </c>
      <c r="Q17" s="1534"/>
      <c r="R17" s="1534">
        <f t="shared" ref="R17:R46" si="0">N17+P17</f>
        <v>-106</v>
      </c>
    </row>
    <row r="18" spans="1:250" s="767" customFormat="1" ht="14.25" customHeight="1" x14ac:dyDescent="0.25">
      <c r="A18" s="1354" t="s">
        <v>2417</v>
      </c>
      <c r="B18" s="13">
        <v>1282</v>
      </c>
      <c r="C18" s="13">
        <v>202</v>
      </c>
      <c r="D18" s="13">
        <v>1484</v>
      </c>
      <c r="E18" s="138"/>
      <c r="F18" s="13">
        <v>2821</v>
      </c>
      <c r="G18" s="13">
        <v>3112</v>
      </c>
      <c r="H18" s="13">
        <v>-291</v>
      </c>
      <c r="I18" s="13">
        <v>1193</v>
      </c>
      <c r="K18" s="1353"/>
      <c r="M18" s="1419">
        <v>1991</v>
      </c>
      <c r="N18" s="1419">
        <v>-325</v>
      </c>
      <c r="O18" s="1530"/>
      <c r="P18" s="1419">
        <v>81</v>
      </c>
      <c r="Q18" s="1534"/>
      <c r="R18" s="1534">
        <f t="shared" si="0"/>
        <v>-244</v>
      </c>
    </row>
    <row r="19" spans="1:250" s="767" customFormat="1" ht="14.25" customHeight="1" x14ac:dyDescent="0.25">
      <c r="A19" s="1354" t="s">
        <v>56</v>
      </c>
      <c r="B19" s="13">
        <v>1723</v>
      </c>
      <c r="C19" s="13">
        <v>193</v>
      </c>
      <c r="D19" s="13">
        <v>1916</v>
      </c>
      <c r="E19" s="138"/>
      <c r="F19" s="13">
        <v>2522</v>
      </c>
      <c r="G19" s="13">
        <v>3058</v>
      </c>
      <c r="H19" s="13">
        <v>-536</v>
      </c>
      <c r="I19" s="13">
        <v>1380</v>
      </c>
      <c r="K19" s="1353"/>
      <c r="M19" s="1419">
        <v>1992</v>
      </c>
      <c r="N19" s="1419">
        <v>-237</v>
      </c>
      <c r="O19" s="1530"/>
      <c r="P19" s="1419">
        <v>92</v>
      </c>
      <c r="Q19" s="1534"/>
      <c r="R19" s="1534">
        <f t="shared" si="0"/>
        <v>-145</v>
      </c>
    </row>
    <row r="20" spans="1:250" s="767" customFormat="1" ht="14.25" customHeight="1" x14ac:dyDescent="0.25">
      <c r="A20" s="1354" t="s">
        <v>2418</v>
      </c>
      <c r="B20" s="13">
        <v>1792</v>
      </c>
      <c r="C20" s="13">
        <v>116</v>
      </c>
      <c r="D20" s="13">
        <v>1908</v>
      </c>
      <c r="E20" s="138"/>
      <c r="F20" s="13">
        <v>2709</v>
      </c>
      <c r="G20" s="13">
        <v>2649</v>
      </c>
      <c r="H20" s="13">
        <v>60</v>
      </c>
      <c r="I20" s="13">
        <v>1968</v>
      </c>
      <c r="K20" s="1353"/>
      <c r="M20" s="1419">
        <v>1993</v>
      </c>
      <c r="N20" s="1419">
        <v>654</v>
      </c>
      <c r="O20" s="1530"/>
      <c r="P20" s="1419">
        <v>94</v>
      </c>
      <c r="Q20" s="1534"/>
      <c r="R20" s="1534">
        <f t="shared" si="0"/>
        <v>748</v>
      </c>
    </row>
    <row r="21" spans="1:250" s="767" customFormat="1" ht="14.25" customHeight="1" x14ac:dyDescent="0.25">
      <c r="A21" s="1354" t="s">
        <v>2419</v>
      </c>
      <c r="B21" s="13">
        <v>2611</v>
      </c>
      <c r="C21" s="13">
        <v>108</v>
      </c>
      <c r="D21" s="13">
        <v>2719</v>
      </c>
      <c r="E21" s="138"/>
      <c r="F21" s="13">
        <v>2494</v>
      </c>
      <c r="G21" s="13">
        <v>2704</v>
      </c>
      <c r="H21" s="13">
        <v>-210</v>
      </c>
      <c r="I21" s="13">
        <v>2509</v>
      </c>
      <c r="K21" s="1353"/>
      <c r="M21" s="1419">
        <v>1994</v>
      </c>
      <c r="N21" s="1419">
        <v>622</v>
      </c>
      <c r="O21" s="1530"/>
      <c r="P21" s="1419">
        <v>129</v>
      </c>
      <c r="Q21" s="1534"/>
      <c r="R21" s="1534">
        <f t="shared" si="0"/>
        <v>751</v>
      </c>
    </row>
    <row r="22" spans="1:250" s="767" customFormat="1" ht="14.25" customHeight="1" x14ac:dyDescent="0.25">
      <c r="A22" s="1354" t="s">
        <v>2420</v>
      </c>
      <c r="B22" s="13">
        <v>1375</v>
      </c>
      <c r="C22" s="13">
        <v>206</v>
      </c>
      <c r="D22" s="13">
        <v>1581</v>
      </c>
      <c r="E22" s="138"/>
      <c r="F22" s="13">
        <v>2620</v>
      </c>
      <c r="G22" s="13">
        <v>3238</v>
      </c>
      <c r="H22" s="13">
        <v>-618</v>
      </c>
      <c r="I22" s="13">
        <v>963</v>
      </c>
      <c r="K22" s="1353"/>
      <c r="M22" s="1419">
        <v>1995</v>
      </c>
      <c r="N22" s="1419">
        <v>349</v>
      </c>
      <c r="O22" s="1530"/>
      <c r="P22" s="1419">
        <v>178</v>
      </c>
      <c r="Q22" s="1534"/>
      <c r="R22" s="1534">
        <f t="shared" si="0"/>
        <v>527</v>
      </c>
    </row>
    <row r="23" spans="1:250" s="767" customFormat="1" ht="14.25" customHeight="1" x14ac:dyDescent="0.25">
      <c r="A23" s="1354" t="s">
        <v>1909</v>
      </c>
      <c r="B23" s="13">
        <v>863</v>
      </c>
      <c r="C23" s="13">
        <v>50</v>
      </c>
      <c r="D23" s="13">
        <v>913</v>
      </c>
      <c r="E23" s="138"/>
      <c r="F23" s="13">
        <v>2294</v>
      </c>
      <c r="G23" s="13">
        <v>3195</v>
      </c>
      <c r="H23" s="13">
        <v>-901</v>
      </c>
      <c r="I23" s="13">
        <v>12</v>
      </c>
      <c r="K23" s="1353"/>
      <c r="M23" s="1419">
        <v>1996</v>
      </c>
      <c r="N23" s="1419">
        <v>638</v>
      </c>
      <c r="O23" s="1530"/>
      <c r="P23" s="1419">
        <v>216</v>
      </c>
      <c r="Q23" s="1534"/>
      <c r="R23" s="1534">
        <f t="shared" si="0"/>
        <v>854</v>
      </c>
    </row>
    <row r="24" spans="1:250" s="188" customFormat="1" ht="14.25" customHeight="1" x14ac:dyDescent="0.25">
      <c r="A24" s="1354" t="s">
        <v>1911</v>
      </c>
      <c r="B24" s="13">
        <v>1406</v>
      </c>
      <c r="C24" s="13">
        <v>146</v>
      </c>
      <c r="D24" s="13">
        <v>1552</v>
      </c>
      <c r="E24" s="138"/>
      <c r="F24" s="13">
        <v>2198</v>
      </c>
      <c r="G24" s="13">
        <v>3139</v>
      </c>
      <c r="H24" s="13">
        <v>-941</v>
      </c>
      <c r="I24" s="13">
        <v>611</v>
      </c>
      <c r="K24" s="1353"/>
      <c r="M24" s="1419">
        <v>1997</v>
      </c>
      <c r="N24" s="1419">
        <v>136</v>
      </c>
      <c r="O24" s="1530"/>
      <c r="P24" s="1419">
        <v>94</v>
      </c>
      <c r="Q24" s="1535"/>
      <c r="R24" s="1534">
        <f t="shared" si="0"/>
        <v>230</v>
      </c>
    </row>
    <row r="25" spans="1:250" s="739" customFormat="1" ht="14.25" customHeight="1" x14ac:dyDescent="0.25">
      <c r="A25" s="1354" t="s">
        <v>1910</v>
      </c>
      <c r="B25" s="13">
        <v>1341</v>
      </c>
      <c r="C25" s="13">
        <v>137</v>
      </c>
      <c r="D25" s="13">
        <v>1478</v>
      </c>
      <c r="E25" s="138"/>
      <c r="F25" s="13">
        <v>2367</v>
      </c>
      <c r="G25" s="13">
        <v>3049</v>
      </c>
      <c r="H25" s="13">
        <v>-682</v>
      </c>
      <c r="I25" s="13">
        <v>796</v>
      </c>
      <c r="K25" s="1353"/>
      <c r="M25" s="1419">
        <v>1998</v>
      </c>
      <c r="N25" s="1419">
        <v>-416</v>
      </c>
      <c r="O25" s="1530"/>
      <c r="P25" s="1419">
        <v>24</v>
      </c>
      <c r="Q25" s="1536"/>
      <c r="R25" s="1534">
        <f t="shared" si="0"/>
        <v>-392</v>
      </c>
    </row>
    <row r="26" spans="1:250" s="739" customFormat="1" ht="14.25" customHeight="1" x14ac:dyDescent="0.25">
      <c r="A26" s="1354" t="s">
        <v>1970</v>
      </c>
      <c r="B26" s="13">
        <v>2015</v>
      </c>
      <c r="C26" s="13">
        <v>567</v>
      </c>
      <c r="D26" s="13">
        <v>2582</v>
      </c>
      <c r="E26" s="138"/>
      <c r="F26" s="13">
        <v>2874</v>
      </c>
      <c r="G26" s="13">
        <v>2844</v>
      </c>
      <c r="H26" s="13">
        <v>30</v>
      </c>
      <c r="I26" s="13">
        <v>2612</v>
      </c>
      <c r="K26" s="1353"/>
      <c r="M26" s="1419">
        <v>1999</v>
      </c>
      <c r="N26" s="1419">
        <v>193</v>
      </c>
      <c r="O26" s="1530"/>
      <c r="P26" s="1419">
        <v>149</v>
      </c>
      <c r="Q26" s="1536"/>
      <c r="R26" s="1534">
        <f t="shared" si="0"/>
        <v>342</v>
      </c>
    </row>
    <row r="27" spans="1:250" s="739" customFormat="1" ht="14.25" customHeight="1" x14ac:dyDescent="0.25">
      <c r="A27" s="1354" t="s">
        <v>2199</v>
      </c>
      <c r="B27" s="13">
        <v>2263</v>
      </c>
      <c r="C27" s="13">
        <v>692</v>
      </c>
      <c r="D27" s="13">
        <v>2955</v>
      </c>
      <c r="E27" s="138"/>
      <c r="F27" s="13">
        <v>3124</v>
      </c>
      <c r="G27" s="13">
        <v>2680</v>
      </c>
      <c r="H27" s="13">
        <v>444</v>
      </c>
      <c r="I27" s="13">
        <v>3399</v>
      </c>
      <c r="K27" s="1353"/>
      <c r="M27" s="1419">
        <v>2000</v>
      </c>
      <c r="N27" s="1419">
        <v>104</v>
      </c>
      <c r="O27" s="1530"/>
      <c r="P27" s="1419">
        <v>35</v>
      </c>
      <c r="Q27" s="1536"/>
      <c r="R27" s="1534">
        <f t="shared" si="0"/>
        <v>139</v>
      </c>
    </row>
    <row r="28" spans="1:250" s="739" customFormat="1" ht="14.25" customHeight="1" x14ac:dyDescent="0.25">
      <c r="A28" s="1354" t="s">
        <v>2413</v>
      </c>
      <c r="B28" s="13">
        <v>2102</v>
      </c>
      <c r="C28" s="13">
        <v>812</v>
      </c>
      <c r="D28" s="13">
        <v>2914</v>
      </c>
      <c r="E28" s="138"/>
      <c r="F28" s="13">
        <v>3193</v>
      </c>
      <c r="G28" s="13">
        <v>3016</v>
      </c>
      <c r="H28" s="13">
        <v>177</v>
      </c>
      <c r="I28" s="13">
        <v>3091</v>
      </c>
      <c r="K28" s="1353"/>
      <c r="M28" s="1419">
        <v>2001</v>
      </c>
      <c r="N28" s="1419">
        <v>165</v>
      </c>
      <c r="O28" s="1530"/>
      <c r="P28" s="1419">
        <v>116</v>
      </c>
      <c r="Q28" s="1536"/>
      <c r="R28" s="1534">
        <f t="shared" si="0"/>
        <v>281</v>
      </c>
    </row>
    <row r="29" spans="1:250" s="31" customFormat="1" ht="14.25" customHeight="1" x14ac:dyDescent="0.25">
      <c r="A29" s="1354" t="s">
        <v>2412</v>
      </c>
      <c r="B29" s="13">
        <v>2267</v>
      </c>
      <c r="C29" s="13">
        <v>968</v>
      </c>
      <c r="D29" s="13">
        <v>3235</v>
      </c>
      <c r="E29" s="138"/>
      <c r="F29" s="13">
        <v>3922</v>
      </c>
      <c r="G29" s="13">
        <v>3793</v>
      </c>
      <c r="H29" s="13">
        <v>129</v>
      </c>
      <c r="I29" s="13">
        <v>3364</v>
      </c>
      <c r="K29" s="1353"/>
      <c r="M29" s="1419">
        <v>2002</v>
      </c>
      <c r="N29" s="1419">
        <v>62</v>
      </c>
      <c r="O29" s="1530"/>
      <c r="P29" s="1419">
        <v>43</v>
      </c>
      <c r="Q29" s="1537"/>
      <c r="R29" s="1534">
        <f t="shared" si="0"/>
        <v>105</v>
      </c>
    </row>
    <row r="30" spans="1:250" ht="13.8" x14ac:dyDescent="0.25">
      <c r="A30" s="27" t="s">
        <v>1344</v>
      </c>
      <c r="M30" s="1419">
        <v>2003</v>
      </c>
      <c r="N30" s="1419">
        <v>165</v>
      </c>
      <c r="O30" s="1530"/>
      <c r="P30" s="1419">
        <v>24</v>
      </c>
      <c r="Q30" s="1419"/>
      <c r="R30" s="1534">
        <f t="shared" si="0"/>
        <v>189</v>
      </c>
    </row>
    <row r="31" spans="1:250" ht="13.8" x14ac:dyDescent="0.25">
      <c r="A31" s="27" t="s">
        <v>1764</v>
      </c>
      <c r="M31" s="1419">
        <v>2004</v>
      </c>
      <c r="N31" s="1419">
        <v>144</v>
      </c>
      <c r="O31" s="1530"/>
      <c r="P31" s="1419">
        <v>129</v>
      </c>
      <c r="Q31" s="1419"/>
      <c r="R31" s="1534">
        <f t="shared" si="0"/>
        <v>273</v>
      </c>
    </row>
    <row r="32" spans="1:250" ht="13.8" x14ac:dyDescent="0.25">
      <c r="A32" s="1256" t="s">
        <v>2189</v>
      </c>
      <c r="B32" s="10"/>
      <c r="C32" s="10"/>
      <c r="D32" s="10"/>
      <c r="E32" s="10"/>
      <c r="F32" s="10"/>
      <c r="G32" s="10"/>
      <c r="H32" s="10"/>
      <c r="I32" s="10"/>
      <c r="J32" s="10"/>
      <c r="K32" s="10"/>
      <c r="L32" s="10"/>
      <c r="M32" s="1419">
        <v>2005</v>
      </c>
      <c r="N32" s="1419">
        <v>-139</v>
      </c>
      <c r="O32" s="1530"/>
      <c r="P32" s="1419">
        <v>276</v>
      </c>
      <c r="Q32" s="1538"/>
      <c r="R32" s="1534">
        <f t="shared" si="0"/>
        <v>137</v>
      </c>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row>
    <row r="33" spans="1:18" ht="14.25" customHeight="1" x14ac:dyDescent="0.25">
      <c r="A33" s="27" t="s">
        <v>1187</v>
      </c>
      <c r="M33" s="1419">
        <v>2006</v>
      </c>
      <c r="N33" s="1419">
        <v>-639</v>
      </c>
      <c r="O33" s="1530"/>
      <c r="P33" s="1419">
        <v>332</v>
      </c>
      <c r="Q33" s="1419"/>
      <c r="R33" s="1534">
        <f t="shared" si="0"/>
        <v>-307</v>
      </c>
    </row>
    <row r="34" spans="1:18" ht="13.8" x14ac:dyDescent="0.25">
      <c r="A34" s="173"/>
      <c r="M34" s="1419">
        <v>2007</v>
      </c>
      <c r="N34" s="1419">
        <v>-849</v>
      </c>
      <c r="O34" s="1530"/>
      <c r="P34" s="1419">
        <v>843</v>
      </c>
      <c r="Q34" s="1419"/>
      <c r="R34" s="1534">
        <f t="shared" si="0"/>
        <v>-6</v>
      </c>
    </row>
    <row r="35" spans="1:18" ht="13.8" x14ac:dyDescent="0.25">
      <c r="A35" s="27"/>
      <c r="M35" s="1419">
        <v>2008</v>
      </c>
      <c r="N35" s="1419">
        <v>-291</v>
      </c>
      <c r="O35" s="1530"/>
      <c r="P35" s="1419">
        <v>1484</v>
      </c>
      <c r="Q35" s="1419"/>
      <c r="R35" s="1534">
        <f t="shared" si="0"/>
        <v>1193</v>
      </c>
    </row>
    <row r="36" spans="1:18" ht="13.8" x14ac:dyDescent="0.25">
      <c r="A36" s="27"/>
      <c r="M36" s="1419">
        <v>2009</v>
      </c>
      <c r="N36" s="1419">
        <v>-536</v>
      </c>
      <c r="O36" s="1530"/>
      <c r="P36" s="1419">
        <v>1916</v>
      </c>
      <c r="Q36" s="1419"/>
      <c r="R36" s="1534">
        <f t="shared" si="0"/>
        <v>1380</v>
      </c>
    </row>
    <row r="37" spans="1:18" ht="13.8" x14ac:dyDescent="0.25">
      <c r="A37" s="21"/>
      <c r="M37" s="1419">
        <v>2010</v>
      </c>
      <c r="N37" s="1419">
        <v>60</v>
      </c>
      <c r="O37" s="1530"/>
      <c r="P37" s="1419">
        <v>1908</v>
      </c>
      <c r="Q37" s="1419"/>
      <c r="R37" s="1534">
        <f t="shared" si="0"/>
        <v>1968</v>
      </c>
    </row>
    <row r="38" spans="1:18" x14ac:dyDescent="0.25">
      <c r="M38" s="1419">
        <v>2011</v>
      </c>
      <c r="N38" s="1419">
        <v>-210</v>
      </c>
      <c r="O38" s="1530"/>
      <c r="P38" s="1419">
        <v>2719</v>
      </c>
      <c r="Q38" s="1419"/>
      <c r="R38" s="1534">
        <f t="shared" si="0"/>
        <v>2509</v>
      </c>
    </row>
    <row r="39" spans="1:18" x14ac:dyDescent="0.25">
      <c r="M39" s="1419">
        <v>2012</v>
      </c>
      <c r="N39" s="1419">
        <v>-618</v>
      </c>
      <c r="O39" s="1530"/>
      <c r="P39" s="1419">
        <v>1581</v>
      </c>
      <c r="Q39" s="1419"/>
      <c r="R39" s="1534">
        <f t="shared" si="0"/>
        <v>963</v>
      </c>
    </row>
    <row r="40" spans="1:18" x14ac:dyDescent="0.25">
      <c r="M40" s="1419">
        <v>2013</v>
      </c>
      <c r="N40" s="1419">
        <v>-901</v>
      </c>
      <c r="O40" s="1530"/>
      <c r="P40" s="1419">
        <v>913</v>
      </c>
      <c r="Q40" s="1419"/>
      <c r="R40" s="1534">
        <f t="shared" si="0"/>
        <v>12</v>
      </c>
    </row>
    <row r="41" spans="1:18" x14ac:dyDescent="0.25">
      <c r="M41" s="1419">
        <v>2014</v>
      </c>
      <c r="N41" s="1419">
        <v>-941</v>
      </c>
      <c r="O41" s="1530"/>
      <c r="P41" s="1419">
        <v>1552</v>
      </c>
      <c r="Q41" s="1419"/>
      <c r="R41" s="1534">
        <f t="shared" si="0"/>
        <v>611</v>
      </c>
    </row>
    <row r="42" spans="1:18" x14ac:dyDescent="0.25">
      <c r="M42" s="1419">
        <v>2015</v>
      </c>
      <c r="N42" s="1419">
        <v>-682</v>
      </c>
      <c r="O42" s="1530"/>
      <c r="P42" s="1419">
        <v>1478</v>
      </c>
      <c r="Q42" s="1419"/>
      <c r="R42" s="1534">
        <f t="shared" si="0"/>
        <v>796</v>
      </c>
    </row>
    <row r="43" spans="1:18" x14ac:dyDescent="0.25">
      <c r="M43" s="1419">
        <v>2016</v>
      </c>
      <c r="N43" s="1419">
        <v>30</v>
      </c>
      <c r="O43" s="1530"/>
      <c r="P43" s="1419">
        <v>2582</v>
      </c>
      <c r="Q43" s="1419"/>
      <c r="R43" s="1534">
        <f t="shared" si="0"/>
        <v>2612</v>
      </c>
    </row>
    <row r="44" spans="1:18" x14ac:dyDescent="0.25">
      <c r="M44" s="1419">
        <v>2017</v>
      </c>
      <c r="N44" s="1419">
        <v>444</v>
      </c>
      <c r="O44" s="1530"/>
      <c r="P44" s="1419">
        <v>2955</v>
      </c>
      <c r="Q44" s="1419"/>
      <c r="R44" s="1534">
        <f t="shared" si="0"/>
        <v>3399</v>
      </c>
    </row>
    <row r="45" spans="1:18" x14ac:dyDescent="0.25">
      <c r="M45" s="1419">
        <v>2018</v>
      </c>
      <c r="N45" s="1419">
        <v>177</v>
      </c>
      <c r="O45" s="1530"/>
      <c r="P45" s="1419">
        <v>2914</v>
      </c>
      <c r="Q45" s="1419"/>
      <c r="R45" s="1534">
        <f t="shared" si="0"/>
        <v>3091</v>
      </c>
    </row>
    <row r="46" spans="1:18" x14ac:dyDescent="0.25">
      <c r="M46" s="1419">
        <v>2019</v>
      </c>
      <c r="N46" s="1419">
        <v>129</v>
      </c>
      <c r="O46" s="1530"/>
      <c r="P46" s="1419">
        <v>3235</v>
      </c>
      <c r="Q46" s="1419"/>
      <c r="R46" s="1534">
        <f t="shared" si="0"/>
        <v>3364</v>
      </c>
    </row>
    <row r="49" spans="1:9" ht="13.8" x14ac:dyDescent="0.25">
      <c r="A49" s="139"/>
      <c r="B49" s="139"/>
      <c r="C49" s="139"/>
      <c r="D49" s="139"/>
      <c r="E49" s="139"/>
      <c r="F49" s="139"/>
      <c r="G49" s="139"/>
      <c r="H49" s="139"/>
      <c r="I49" s="139"/>
    </row>
    <row r="58" spans="1:9" ht="13.8" x14ac:dyDescent="0.25">
      <c r="A58" s="1440" t="s">
        <v>1688</v>
      </c>
      <c r="B58" s="1440"/>
      <c r="C58" s="1440"/>
      <c r="D58" s="1440"/>
      <c r="E58" s="1440"/>
      <c r="F58" s="1440"/>
      <c r="G58" s="1440"/>
      <c r="H58" s="1440"/>
      <c r="I58" s="1440"/>
    </row>
    <row r="59" spans="1:9" ht="13.8" x14ac:dyDescent="0.25">
      <c r="A59" s="1439" t="s">
        <v>2200</v>
      </c>
      <c r="B59" s="1439"/>
      <c r="C59" s="1439"/>
      <c r="D59" s="1439"/>
      <c r="E59" s="1439"/>
      <c r="F59" s="1439"/>
      <c r="G59" s="1439"/>
      <c r="H59" s="1439"/>
      <c r="I59" s="1439"/>
    </row>
    <row r="60" spans="1:9" ht="13.8" x14ac:dyDescent="0.25">
      <c r="A60" s="1439" t="s">
        <v>2201</v>
      </c>
      <c r="B60" s="1439"/>
      <c r="C60" s="1439"/>
      <c r="D60" s="1439"/>
      <c r="E60" s="1439"/>
      <c r="F60" s="1439"/>
      <c r="G60" s="1439"/>
      <c r="H60" s="1439"/>
      <c r="I60" s="1439"/>
    </row>
  </sheetData>
  <customSheetViews>
    <customSheetView guid="{F67F5823-51D5-4D47-B100-5B47C1E6BCB9}" showPageBreaks="1" fitToPage="1" printArea="1">
      <selection activeCell="A63" sqref="A63"/>
      <pageMargins left="0.75" right="0.75" top="1" bottom="1" header="0.5" footer="0.5"/>
      <printOptions horizontalCentered="1"/>
      <pageSetup scale="85" firstPageNumber="33" orientation="portrait" verticalDpi="300" r:id="rId1"/>
      <headerFooter alignWithMargins="0">
        <oddFooter>&amp;C&amp;P</oddFooter>
      </headerFooter>
    </customSheetView>
    <customSheetView guid="{9014CDA8-C3FC-41E6-A045-DAEFC55B82B1}" showPageBreaks="1" fitToPage="1" printArea="1" topLeftCell="A22">
      <selection activeCell="A4" sqref="A4:I4"/>
      <pageMargins left="0.75" right="0.75" top="1" bottom="1" header="0.5" footer="0.5"/>
      <printOptions horizontalCentered="1"/>
      <pageSetup scale="86" firstPageNumber="33" orientation="portrait" verticalDpi="300" r:id="rId2"/>
      <headerFooter alignWithMargins="0">
        <oddFooter>&amp;C&amp;P</oddFooter>
      </headerFooter>
    </customSheetView>
  </customSheetViews>
  <mergeCells count="8">
    <mergeCell ref="A59:I59"/>
    <mergeCell ref="A60:I60"/>
    <mergeCell ref="A58:I58"/>
    <mergeCell ref="F7:H7"/>
    <mergeCell ref="A1:I1"/>
    <mergeCell ref="A3:I3"/>
    <mergeCell ref="A4:I4"/>
    <mergeCell ref="B7:D7"/>
  </mergeCells>
  <phoneticPr fontId="0" type="noConversion"/>
  <hyperlinks>
    <hyperlink ref="A59" r:id="rId3" display="Table 051-0011 - International migrants, by age group and sex, Canada, provinces, and territories, annual (persons)"/>
    <hyperlink ref="A60" r:id="rId4" display="Table 051-0012 - Interprovincial migrants, by age group and sex, Canada, provinces and territories, annual (persons)"/>
    <hyperlink ref="A59:I59" r:id="rId5" display="Table 051-0011 - International migrants, by age group and sex, Canada, provinces, and territories, annual (persons)"/>
    <hyperlink ref="A60:I60" r:id="rId6" display="Table 051-0012 - Interprovincial migrants, by age group and sex, Canada, provinces and territories, annual (persons)"/>
  </hyperlinks>
  <printOptions horizontalCentered="1"/>
  <pageMargins left="0.74803149606299202" right="0.74803149606299202" top="0.98425196850393704" bottom="0.98425196850393704" header="0.511811023622047" footer="0.511811023622047"/>
  <pageSetup scale="86" firstPageNumber="27" orientation="portrait" useFirstPageNumber="1" r:id="rId7"/>
  <headerFooter alignWithMargins="0"/>
  <drawing r:id="rId8"/>
  <legacyDrawingHF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6"/>
    <pageSetUpPr fitToPage="1"/>
  </sheetPr>
  <dimension ref="A1:P80"/>
  <sheetViews>
    <sheetView topLeftCell="A4" zoomScaleNormal="100" workbookViewId="0">
      <selection sqref="A1:J1"/>
    </sheetView>
  </sheetViews>
  <sheetFormatPr defaultRowHeight="13.2" x14ac:dyDescent="0.25"/>
  <cols>
    <col min="1" max="1" width="9.33203125" style="1" customWidth="1"/>
    <col min="2" max="2" width="17.33203125" customWidth="1"/>
    <col min="3" max="3" width="12.5546875" bestFit="1" customWidth="1"/>
    <col min="4" max="4" width="11.88671875" bestFit="1" customWidth="1"/>
    <col min="5" max="5" width="1.6640625" customWidth="1"/>
    <col min="6" max="6" width="15.6640625" bestFit="1" customWidth="1"/>
    <col min="7" max="7" width="12.5546875" bestFit="1" customWidth="1"/>
    <col min="8" max="8" width="11.88671875" bestFit="1" customWidth="1"/>
    <col min="9" max="9" width="1.6640625" customWidth="1"/>
    <col min="10" max="10" width="19.88671875" bestFit="1" customWidth="1"/>
  </cols>
  <sheetData>
    <row r="1" spans="1:10" ht="18" customHeight="1" x14ac:dyDescent="0.3">
      <c r="A1" s="1436" t="s">
        <v>308</v>
      </c>
      <c r="B1" s="1436"/>
      <c r="C1" s="1436"/>
      <c r="D1" s="1436"/>
      <c r="E1" s="1436"/>
      <c r="F1" s="1436"/>
      <c r="G1" s="1436"/>
      <c r="H1" s="1436"/>
      <c r="I1" s="1436"/>
      <c r="J1" s="1436"/>
    </row>
    <row r="2" spans="1:10" ht="18" customHeight="1" x14ac:dyDescent="0.3">
      <c r="A2" s="16"/>
      <c r="B2" s="49"/>
      <c r="C2" s="49"/>
      <c r="D2" s="49"/>
      <c r="E2" s="49"/>
      <c r="F2" s="2"/>
      <c r="G2" s="2"/>
      <c r="H2" s="2"/>
    </row>
    <row r="3" spans="1:10" ht="19.2" x14ac:dyDescent="0.3">
      <c r="A3" s="1437" t="s">
        <v>2511</v>
      </c>
      <c r="B3" s="1437"/>
      <c r="C3" s="1437"/>
      <c r="D3" s="1437"/>
      <c r="E3" s="1437"/>
      <c r="F3" s="1437"/>
      <c r="G3" s="1437"/>
      <c r="H3" s="1437"/>
      <c r="I3" s="1437"/>
      <c r="J3" s="1437"/>
    </row>
    <row r="4" spans="1:10" ht="17.399999999999999" x14ac:dyDescent="0.3">
      <c r="A4" s="1437" t="s">
        <v>444</v>
      </c>
      <c r="B4" s="1437"/>
      <c r="C4" s="1437"/>
      <c r="D4" s="1437"/>
      <c r="E4" s="1437"/>
      <c r="F4" s="1437"/>
      <c r="G4" s="1437"/>
      <c r="H4" s="1437"/>
      <c r="I4" s="1437"/>
      <c r="J4" s="1437"/>
    </row>
    <row r="5" spans="1:10" ht="17.399999999999999" x14ac:dyDescent="0.3">
      <c r="A5" s="1437" t="s">
        <v>253</v>
      </c>
      <c r="B5" s="1437"/>
      <c r="C5" s="1437"/>
      <c r="D5" s="1437"/>
      <c r="E5" s="1437"/>
      <c r="F5" s="1437"/>
      <c r="G5" s="1437"/>
      <c r="H5" s="1437"/>
      <c r="I5" s="1437"/>
      <c r="J5" s="1437"/>
    </row>
    <row r="6" spans="1:10" ht="12.75" customHeight="1" x14ac:dyDescent="0.3">
      <c r="A6" s="16"/>
      <c r="B6" s="16"/>
      <c r="C6" s="16"/>
      <c r="D6" s="16"/>
      <c r="E6" s="16"/>
      <c r="F6" s="16"/>
      <c r="G6" s="16"/>
      <c r="H6" s="16"/>
      <c r="I6" s="16"/>
      <c r="J6" s="16"/>
    </row>
    <row r="7" spans="1:10" ht="12" customHeight="1" x14ac:dyDescent="0.3">
      <c r="A7" s="16"/>
      <c r="B7" s="16"/>
      <c r="C7" s="16"/>
      <c r="D7" s="16"/>
      <c r="E7" s="16"/>
      <c r="F7" s="16"/>
      <c r="G7" s="16"/>
      <c r="H7" s="16"/>
    </row>
    <row r="8" spans="1:10" ht="15.6" x14ac:dyDescent="0.3">
      <c r="B8" s="1445" t="s">
        <v>1387</v>
      </c>
      <c r="C8" s="1445"/>
      <c r="D8" s="1445"/>
      <c r="E8" s="17"/>
      <c r="F8" s="1445" t="s">
        <v>527</v>
      </c>
      <c r="G8" s="1445"/>
      <c r="H8" s="1445"/>
      <c r="J8" s="17" t="s">
        <v>1181</v>
      </c>
    </row>
    <row r="9" spans="1:10" ht="15.6" x14ac:dyDescent="0.3">
      <c r="A9" s="17" t="s">
        <v>1289</v>
      </c>
      <c r="B9" s="29" t="s">
        <v>773</v>
      </c>
      <c r="C9" s="29" t="s">
        <v>1384</v>
      </c>
      <c r="D9" s="29" t="s">
        <v>1386</v>
      </c>
      <c r="E9" s="29"/>
      <c r="F9" s="29" t="s">
        <v>773</v>
      </c>
      <c r="G9" s="29" t="s">
        <v>1384</v>
      </c>
      <c r="H9" s="29" t="s">
        <v>1386</v>
      </c>
      <c r="J9" s="29" t="s">
        <v>1401</v>
      </c>
    </row>
    <row r="10" spans="1:10" ht="4.5" customHeight="1" thickBot="1" x14ac:dyDescent="0.35">
      <c r="A10" s="23"/>
      <c r="B10" s="86"/>
      <c r="C10" s="86"/>
      <c r="D10" s="86"/>
      <c r="E10" s="51"/>
      <c r="F10" s="86"/>
      <c r="G10" s="86"/>
      <c r="H10" s="86"/>
      <c r="I10" s="51"/>
      <c r="J10" s="86"/>
    </row>
    <row r="11" spans="1:10" ht="4.5" customHeight="1" x14ac:dyDescent="0.25"/>
    <row r="12" spans="1:10" s="161" customFormat="1" ht="13.8" x14ac:dyDescent="0.25">
      <c r="A12" s="1367">
        <v>2011</v>
      </c>
      <c r="B12" s="185">
        <v>294.5</v>
      </c>
      <c r="C12" s="185">
        <v>71.7</v>
      </c>
      <c r="D12" s="185">
        <v>366.2</v>
      </c>
      <c r="E12" s="177"/>
      <c r="F12" s="185">
        <v>31</v>
      </c>
      <c r="G12" s="185">
        <v>22.4</v>
      </c>
      <c r="H12" s="185">
        <v>53.4</v>
      </c>
      <c r="I12" s="185"/>
      <c r="J12" s="185">
        <f t="shared" ref="J12:J19" si="0">D12+H12</f>
        <v>419.59999999999997</v>
      </c>
    </row>
    <row r="13" spans="1:10" s="161" customFormat="1" ht="13.8" x14ac:dyDescent="0.25">
      <c r="A13" s="1367">
        <v>2012</v>
      </c>
      <c r="B13" s="185">
        <v>199.8</v>
      </c>
      <c r="C13" s="185">
        <v>40.1</v>
      </c>
      <c r="D13" s="185">
        <v>239.9</v>
      </c>
      <c r="E13" s="177"/>
      <c r="F13" s="185">
        <v>50.8</v>
      </c>
      <c r="G13" s="185">
        <v>16.3</v>
      </c>
      <c r="H13" s="185">
        <v>67.099999999999994</v>
      </c>
      <c r="I13" s="185"/>
      <c r="J13" s="185">
        <f t="shared" si="0"/>
        <v>307</v>
      </c>
    </row>
    <row r="14" spans="1:10" s="161" customFormat="1" ht="13.8" x14ac:dyDescent="0.25">
      <c r="A14" s="1367">
        <v>2013</v>
      </c>
      <c r="B14" s="185">
        <v>206.8</v>
      </c>
      <c r="C14" s="185">
        <v>32.1</v>
      </c>
      <c r="D14" s="185">
        <v>238.9</v>
      </c>
      <c r="E14" s="177"/>
      <c r="F14" s="185">
        <v>34.1</v>
      </c>
      <c r="G14" s="185">
        <v>17.600000000000001</v>
      </c>
      <c r="H14" s="185">
        <v>51.8</v>
      </c>
      <c r="I14" s="185"/>
      <c r="J14" s="185">
        <f t="shared" si="0"/>
        <v>290.7</v>
      </c>
    </row>
    <row r="15" spans="1:10" s="161" customFormat="1" ht="13.8" x14ac:dyDescent="0.25">
      <c r="A15" s="1367">
        <v>2014</v>
      </c>
      <c r="B15" s="185">
        <v>140.9</v>
      </c>
      <c r="C15" s="185">
        <v>29.3</v>
      </c>
      <c r="D15" s="185">
        <v>170.2</v>
      </c>
      <c r="E15" s="177"/>
      <c r="F15" s="185">
        <v>49.3</v>
      </c>
      <c r="G15" s="185">
        <v>18.600000000000001</v>
      </c>
      <c r="H15" s="185">
        <v>67.900000000000006</v>
      </c>
      <c r="I15" s="185"/>
      <c r="J15" s="185">
        <f t="shared" si="0"/>
        <v>238.1</v>
      </c>
    </row>
    <row r="16" spans="1:10" ht="14.25" customHeight="1" x14ac:dyDescent="0.25">
      <c r="A16" s="1367">
        <v>2015</v>
      </c>
      <c r="B16" s="185">
        <v>122.4</v>
      </c>
      <c r="C16" s="185">
        <v>39.5</v>
      </c>
      <c r="D16" s="185">
        <v>161.9</v>
      </c>
      <c r="E16" s="177"/>
      <c r="F16" s="185">
        <v>46</v>
      </c>
      <c r="G16" s="185">
        <v>21.3</v>
      </c>
      <c r="H16" s="185">
        <v>67.3</v>
      </c>
      <c r="I16" s="185"/>
      <c r="J16" s="185">
        <f t="shared" si="0"/>
        <v>229.2</v>
      </c>
    </row>
    <row r="17" spans="1:10" ht="14.25" customHeight="1" x14ac:dyDescent="0.25">
      <c r="A17" s="1367">
        <v>2016</v>
      </c>
      <c r="B17" s="185">
        <v>168</v>
      </c>
      <c r="C17" s="185">
        <v>37.700000000000003</v>
      </c>
      <c r="D17" s="185">
        <v>205.7</v>
      </c>
      <c r="E17" s="177"/>
      <c r="F17" s="185">
        <v>33.9</v>
      </c>
      <c r="G17" s="185">
        <v>27.4</v>
      </c>
      <c r="H17" s="185">
        <v>61.3</v>
      </c>
      <c r="I17" s="185"/>
      <c r="J17" s="185">
        <f t="shared" si="0"/>
        <v>267</v>
      </c>
    </row>
    <row r="18" spans="1:10" ht="14.25" customHeight="1" x14ac:dyDescent="0.25">
      <c r="A18" s="1367">
        <v>2017</v>
      </c>
      <c r="B18" s="185">
        <v>167.5</v>
      </c>
      <c r="C18" s="185">
        <v>52.7</v>
      </c>
      <c r="D18" s="185">
        <v>220.1</v>
      </c>
      <c r="E18" s="177"/>
      <c r="F18" s="185">
        <v>34.5</v>
      </c>
      <c r="G18" s="185">
        <v>19.3</v>
      </c>
      <c r="H18" s="185">
        <v>53.8</v>
      </c>
      <c r="I18" s="185"/>
      <c r="J18" s="185">
        <f t="shared" si="0"/>
        <v>273.89999999999998</v>
      </c>
    </row>
    <row r="19" spans="1:10" ht="14.25" customHeight="1" x14ac:dyDescent="0.25">
      <c r="A19" s="1367" t="s">
        <v>2514</v>
      </c>
      <c r="B19" s="185">
        <v>158.80000000000001</v>
      </c>
      <c r="C19" s="185">
        <v>61.9</v>
      </c>
      <c r="D19" s="185">
        <v>220.7</v>
      </c>
      <c r="E19" s="177"/>
      <c r="F19" s="185">
        <v>52.1</v>
      </c>
      <c r="G19" s="185">
        <v>26.3</v>
      </c>
      <c r="H19" s="185">
        <v>78.400000000000006</v>
      </c>
      <c r="I19" s="185"/>
      <c r="J19" s="185">
        <f t="shared" si="0"/>
        <v>299.10000000000002</v>
      </c>
    </row>
    <row r="20" spans="1:10" ht="14.25" customHeight="1" x14ac:dyDescent="0.25">
      <c r="A20" s="1367" t="s">
        <v>2513</v>
      </c>
      <c r="B20" s="185">
        <v>229.1</v>
      </c>
      <c r="C20" s="185">
        <v>60.1</v>
      </c>
      <c r="D20" s="185">
        <v>289.3</v>
      </c>
      <c r="E20" s="177"/>
      <c r="F20" s="185" t="s">
        <v>1708</v>
      </c>
      <c r="G20" s="185" t="s">
        <v>1708</v>
      </c>
      <c r="H20" s="185" t="s">
        <v>1708</v>
      </c>
      <c r="I20" s="185"/>
      <c r="J20" s="185" t="s">
        <v>1708</v>
      </c>
    </row>
    <row r="21" spans="1:10" ht="14.25" customHeight="1" x14ac:dyDescent="0.25">
      <c r="A21" s="1367" t="s">
        <v>2512</v>
      </c>
      <c r="B21" s="185">
        <v>255</v>
      </c>
      <c r="C21" s="185">
        <v>57</v>
      </c>
      <c r="D21" s="185">
        <v>312</v>
      </c>
      <c r="E21" s="177"/>
      <c r="F21" s="185" t="s">
        <v>1708</v>
      </c>
      <c r="G21" s="185" t="s">
        <v>1708</v>
      </c>
      <c r="H21" s="185" t="s">
        <v>1708</v>
      </c>
      <c r="I21" s="185"/>
      <c r="J21" s="185" t="s">
        <v>1708</v>
      </c>
    </row>
    <row r="22" spans="1:10" ht="14.25" customHeight="1" x14ac:dyDescent="0.25"/>
    <row r="23" spans="1:10" ht="14.25" customHeight="1" x14ac:dyDescent="0.25"/>
    <row r="24" spans="1:10" ht="19.2" x14ac:dyDescent="0.3">
      <c r="A24" s="1437" t="s">
        <v>2515</v>
      </c>
      <c r="B24" s="1488"/>
      <c r="C24" s="1488"/>
      <c r="D24" s="1488"/>
      <c r="E24" s="1488"/>
      <c r="F24" s="1488"/>
      <c r="G24" s="1488"/>
      <c r="H24" s="1488"/>
      <c r="I24" s="1488"/>
      <c r="J24" s="1488"/>
    </row>
    <row r="25" spans="1:10" ht="17.399999999999999" x14ac:dyDescent="0.3">
      <c r="A25" s="1488" t="s">
        <v>444</v>
      </c>
      <c r="B25" s="1488"/>
      <c r="C25" s="1488"/>
      <c r="D25" s="1488"/>
      <c r="E25" s="1488"/>
      <c r="F25" s="1488"/>
      <c r="G25" s="1488"/>
      <c r="H25" s="1488"/>
      <c r="I25" s="1488"/>
      <c r="J25" s="1488"/>
    </row>
    <row r="26" spans="1:10" ht="17.399999999999999" x14ac:dyDescent="0.3">
      <c r="A26" s="1488" t="s">
        <v>253</v>
      </c>
      <c r="B26" s="1488"/>
      <c r="C26" s="1488"/>
      <c r="D26" s="1488"/>
      <c r="E26" s="1488"/>
      <c r="F26" s="1488"/>
      <c r="G26" s="1488"/>
      <c r="H26" s="1488"/>
      <c r="I26" s="1488"/>
      <c r="J26" s="1488"/>
    </row>
    <row r="27" spans="1:10" ht="12.75" customHeight="1" x14ac:dyDescent="0.3">
      <c r="A27" s="499"/>
      <c r="B27" s="499"/>
      <c r="C27" s="499"/>
      <c r="D27" s="499"/>
      <c r="E27" s="499"/>
      <c r="F27" s="499"/>
      <c r="G27" s="499"/>
      <c r="H27" s="499"/>
      <c r="I27" s="499"/>
      <c r="J27" s="499"/>
    </row>
    <row r="28" spans="1:10" ht="12.75" customHeight="1" x14ac:dyDescent="0.3">
      <c r="A28" s="499"/>
      <c r="B28" s="499"/>
      <c r="C28" s="499"/>
      <c r="D28" s="499"/>
      <c r="E28" s="499"/>
      <c r="F28" s="499"/>
      <c r="G28" s="499"/>
      <c r="H28" s="499"/>
      <c r="I28" s="505"/>
      <c r="J28" s="505"/>
    </row>
    <row r="29" spans="1:10" ht="15.6" x14ac:dyDescent="0.3">
      <c r="A29" s="506"/>
      <c r="B29" s="1471" t="s">
        <v>1387</v>
      </c>
      <c r="C29" s="1471"/>
      <c r="D29" s="1471"/>
      <c r="E29" s="264"/>
      <c r="F29" s="1471" t="s">
        <v>527</v>
      </c>
      <c r="G29" s="1471"/>
      <c r="H29" s="1471"/>
      <c r="I29" s="507"/>
      <c r="J29" s="264" t="s">
        <v>1181</v>
      </c>
    </row>
    <row r="30" spans="1:10" ht="15.6" x14ac:dyDescent="0.3">
      <c r="A30" s="264" t="s">
        <v>1289</v>
      </c>
      <c r="B30" s="508" t="s">
        <v>773</v>
      </c>
      <c r="C30" s="508" t="s">
        <v>1384</v>
      </c>
      <c r="D30" s="508" t="s">
        <v>1386</v>
      </c>
      <c r="E30" s="508"/>
      <c r="F30" s="508" t="s">
        <v>773</v>
      </c>
      <c r="G30" s="508" t="s">
        <v>1384</v>
      </c>
      <c r="H30" s="508" t="s">
        <v>1386</v>
      </c>
      <c r="I30" s="507"/>
      <c r="J30" s="508" t="s">
        <v>1401</v>
      </c>
    </row>
    <row r="31" spans="1:10" ht="4.5" customHeight="1" thickBot="1" x14ac:dyDescent="0.35">
      <c r="A31" s="429"/>
      <c r="B31" s="509"/>
      <c r="C31" s="509"/>
      <c r="D31" s="509"/>
      <c r="E31" s="510"/>
      <c r="F31" s="509"/>
      <c r="G31" s="509"/>
      <c r="H31" s="509"/>
      <c r="I31" s="510"/>
      <c r="J31" s="509"/>
    </row>
    <row r="32" spans="1:10" ht="4.5" customHeight="1" x14ac:dyDescent="0.25">
      <c r="A32" s="422"/>
      <c r="B32" s="507"/>
      <c r="C32" s="507"/>
      <c r="D32" s="507"/>
      <c r="E32" s="507"/>
      <c r="F32" s="507"/>
      <c r="G32" s="507"/>
      <c r="H32" s="507"/>
      <c r="I32" s="507"/>
      <c r="J32" s="507"/>
    </row>
    <row r="33" spans="1:12" ht="14.25" customHeight="1" x14ac:dyDescent="0.25">
      <c r="A33" s="1367">
        <v>2011</v>
      </c>
      <c r="B33" s="185">
        <v>122.1</v>
      </c>
      <c r="C33" s="185">
        <v>221</v>
      </c>
      <c r="D33" s="185">
        <v>343.1</v>
      </c>
      <c r="E33" s="177"/>
      <c r="F33" s="185">
        <v>41.4</v>
      </c>
      <c r="G33" s="185">
        <v>109.2</v>
      </c>
      <c r="H33" s="185">
        <v>150.6</v>
      </c>
      <c r="I33" s="185"/>
      <c r="J33" s="185">
        <f>D33+H33</f>
        <v>493.70000000000005</v>
      </c>
    </row>
    <row r="34" spans="1:12" ht="14.25" customHeight="1" x14ac:dyDescent="0.25">
      <c r="A34" s="1367">
        <v>2012</v>
      </c>
      <c r="B34" s="185">
        <v>100.5</v>
      </c>
      <c r="C34" s="185">
        <v>189.8</v>
      </c>
      <c r="D34" s="185">
        <v>290.3</v>
      </c>
      <c r="E34" s="177"/>
      <c r="F34" s="185">
        <v>29.2</v>
      </c>
      <c r="G34" s="185">
        <v>90.7</v>
      </c>
      <c r="H34" s="185">
        <v>119.9</v>
      </c>
      <c r="I34" s="185"/>
      <c r="J34" s="185">
        <f t="shared" ref="J34:J40" si="1">D34+H34</f>
        <v>410.20000000000005</v>
      </c>
    </row>
    <row r="35" spans="1:12" ht="14.25" customHeight="1" x14ac:dyDescent="0.25">
      <c r="A35" s="1367">
        <v>2013</v>
      </c>
      <c r="B35" s="185">
        <v>123.1</v>
      </c>
      <c r="C35" s="185">
        <v>206.5</v>
      </c>
      <c r="D35" s="185">
        <v>329.7</v>
      </c>
      <c r="E35" s="177"/>
      <c r="F35" s="185">
        <v>34.1</v>
      </c>
      <c r="G35" s="185">
        <v>107.4</v>
      </c>
      <c r="H35" s="185">
        <v>141.5</v>
      </c>
      <c r="I35" s="185"/>
      <c r="J35" s="185">
        <f t="shared" si="1"/>
        <v>471.2</v>
      </c>
    </row>
    <row r="36" spans="1:12" ht="14.25" customHeight="1" x14ac:dyDescent="0.25">
      <c r="A36" s="1367">
        <v>2014</v>
      </c>
      <c r="B36" s="185">
        <v>120.1</v>
      </c>
      <c r="C36" s="185">
        <v>217.2</v>
      </c>
      <c r="D36" s="185">
        <v>337.2</v>
      </c>
      <c r="E36" s="177"/>
      <c r="F36" s="185">
        <v>33.200000000000003</v>
      </c>
      <c r="G36" s="185">
        <v>132.19999999999999</v>
      </c>
      <c r="H36" s="185">
        <v>165.4</v>
      </c>
      <c r="I36" s="185"/>
      <c r="J36" s="185">
        <f t="shared" si="1"/>
        <v>502.6</v>
      </c>
    </row>
    <row r="37" spans="1:12" ht="14.25" customHeight="1" x14ac:dyDescent="0.25">
      <c r="A37" s="1367">
        <v>2015</v>
      </c>
      <c r="B37" s="185">
        <v>99.2</v>
      </c>
      <c r="C37" s="185">
        <v>211.7</v>
      </c>
      <c r="D37" s="185">
        <v>310.8</v>
      </c>
      <c r="E37" s="177"/>
      <c r="F37" s="185">
        <v>46.4</v>
      </c>
      <c r="G37" s="185">
        <v>120.1</v>
      </c>
      <c r="H37" s="185">
        <v>166.5</v>
      </c>
      <c r="I37" s="185"/>
      <c r="J37" s="185">
        <f t="shared" si="1"/>
        <v>477.3</v>
      </c>
    </row>
    <row r="38" spans="1:12" ht="14.25" customHeight="1" x14ac:dyDescent="0.25">
      <c r="A38" s="1367">
        <v>2016</v>
      </c>
      <c r="B38" s="185">
        <v>109.9</v>
      </c>
      <c r="C38" s="185">
        <v>225.3</v>
      </c>
      <c r="D38" s="185">
        <v>335.2</v>
      </c>
      <c r="E38" s="177"/>
      <c r="F38" s="185">
        <v>29</v>
      </c>
      <c r="G38" s="185">
        <v>104.7</v>
      </c>
      <c r="H38" s="185">
        <v>133.69999999999999</v>
      </c>
      <c r="I38" s="185"/>
      <c r="J38" s="185">
        <f t="shared" si="1"/>
        <v>468.9</v>
      </c>
    </row>
    <row r="39" spans="1:12" ht="14.25" customHeight="1" x14ac:dyDescent="0.25">
      <c r="A39" s="1367">
        <v>2017</v>
      </c>
      <c r="B39" s="185">
        <v>175</v>
      </c>
      <c r="C39" s="185">
        <v>267.8</v>
      </c>
      <c r="D39" s="185">
        <v>442.8</v>
      </c>
      <c r="E39" s="177"/>
      <c r="F39" s="185">
        <v>50.9</v>
      </c>
      <c r="G39" s="185">
        <v>114.1</v>
      </c>
      <c r="H39" s="185">
        <v>165</v>
      </c>
      <c r="I39" s="185"/>
      <c r="J39" s="185">
        <f t="shared" si="1"/>
        <v>607.79999999999995</v>
      </c>
    </row>
    <row r="40" spans="1:12" ht="14.25" customHeight="1" x14ac:dyDescent="0.25">
      <c r="A40" s="1367" t="s">
        <v>2514</v>
      </c>
      <c r="B40" s="185">
        <v>227.1</v>
      </c>
      <c r="C40" s="185">
        <v>282.39999999999998</v>
      </c>
      <c r="D40" s="185">
        <v>509.5</v>
      </c>
      <c r="E40" s="177"/>
      <c r="F40" s="185">
        <v>68.8</v>
      </c>
      <c r="G40" s="185">
        <v>127.5</v>
      </c>
      <c r="H40" s="185">
        <v>196.3</v>
      </c>
      <c r="I40" s="185"/>
      <c r="J40" s="185">
        <f t="shared" si="1"/>
        <v>705.8</v>
      </c>
    </row>
    <row r="41" spans="1:12" ht="14.25" customHeight="1" x14ac:dyDescent="0.25">
      <c r="A41" s="1367" t="s">
        <v>2513</v>
      </c>
      <c r="B41" s="185">
        <v>181.3</v>
      </c>
      <c r="C41" s="185">
        <v>285.10000000000002</v>
      </c>
      <c r="D41" s="185">
        <v>466.4</v>
      </c>
      <c r="E41" s="177"/>
      <c r="F41" s="185" t="s">
        <v>1708</v>
      </c>
      <c r="G41" s="185" t="s">
        <v>1708</v>
      </c>
      <c r="H41" s="185" t="s">
        <v>1708</v>
      </c>
      <c r="I41" s="185"/>
      <c r="J41" s="185" t="s">
        <v>1708</v>
      </c>
      <c r="L41" s="120"/>
    </row>
    <row r="42" spans="1:12" ht="14.25" customHeight="1" x14ac:dyDescent="0.25">
      <c r="A42" s="1367" t="s">
        <v>2512</v>
      </c>
      <c r="B42" s="185">
        <v>162.30000000000001</v>
      </c>
      <c r="C42" s="185">
        <v>263.60000000000002</v>
      </c>
      <c r="D42" s="185">
        <v>426</v>
      </c>
      <c r="E42" s="177"/>
      <c r="F42" s="185" t="s">
        <v>1708</v>
      </c>
      <c r="G42" s="185" t="s">
        <v>1708</v>
      </c>
      <c r="H42" s="185" t="s">
        <v>1708</v>
      </c>
      <c r="I42" s="185"/>
      <c r="J42" s="185" t="s">
        <v>1708</v>
      </c>
    </row>
    <row r="43" spans="1:12" ht="14.25" customHeight="1" x14ac:dyDescent="0.25"/>
    <row r="44" spans="1:12" ht="14.25" customHeight="1" x14ac:dyDescent="0.25"/>
    <row r="45" spans="1:12" ht="13.8" x14ac:dyDescent="0.25">
      <c r="A45" s="161" t="s">
        <v>1208</v>
      </c>
      <c r="H45" s="231"/>
    </row>
    <row r="46" spans="1:12" x14ac:dyDescent="0.25">
      <c r="A46"/>
    </row>
    <row r="47" spans="1:12" ht="13.8" x14ac:dyDescent="0.25">
      <c r="A47" s="1311" t="s">
        <v>2516</v>
      </c>
    </row>
    <row r="48" spans="1:12" ht="13.8" x14ac:dyDescent="0.25">
      <c r="A48" s="161"/>
    </row>
    <row r="49" spans="1:10" ht="28.5" customHeight="1" x14ac:dyDescent="0.25">
      <c r="A49" s="1457" t="s">
        <v>2284</v>
      </c>
      <c r="B49" s="1457"/>
      <c r="C49" s="1457"/>
      <c r="D49" s="1457"/>
      <c r="E49" s="1457"/>
      <c r="F49" s="1457"/>
      <c r="G49" s="1457"/>
      <c r="H49" s="1457"/>
      <c r="I49" s="1457"/>
      <c r="J49" s="1457"/>
    </row>
    <row r="50" spans="1:10" ht="13.8" x14ac:dyDescent="0.25">
      <c r="A50" s="27"/>
    </row>
    <row r="51" spans="1:10" ht="18" customHeight="1" x14ac:dyDescent="0.3">
      <c r="A51" s="1436" t="s">
        <v>309</v>
      </c>
      <c r="B51" s="1436"/>
      <c r="C51" s="1436"/>
      <c r="D51" s="1436"/>
      <c r="E51" s="1436"/>
      <c r="F51" s="1436"/>
      <c r="G51" s="1436"/>
      <c r="H51" s="1436"/>
      <c r="I51" s="1436"/>
      <c r="J51" s="1436"/>
    </row>
    <row r="52" spans="1:10" ht="18" customHeight="1" x14ac:dyDescent="0.3">
      <c r="A52" s="49"/>
      <c r="B52" s="1107"/>
      <c r="C52" s="1107"/>
      <c r="D52" s="1107"/>
    </row>
    <row r="53" spans="1:10" ht="18" customHeight="1" x14ac:dyDescent="0.3">
      <c r="A53" s="1437" t="s">
        <v>2517</v>
      </c>
      <c r="B53" s="1437"/>
      <c r="C53" s="1437"/>
      <c r="D53" s="1437"/>
      <c r="E53" s="1437"/>
      <c r="F53" s="1437"/>
      <c r="G53" s="1437"/>
      <c r="H53" s="1437"/>
      <c r="I53" s="1437"/>
      <c r="J53" s="1437"/>
    </row>
    <row r="54" spans="1:10" ht="18" customHeight="1" x14ac:dyDescent="0.3">
      <c r="A54" s="1437" t="s">
        <v>738</v>
      </c>
      <c r="B54" s="1437"/>
      <c r="C54" s="1437"/>
      <c r="D54" s="1437"/>
      <c r="E54" s="1437"/>
      <c r="F54" s="1437"/>
      <c r="G54" s="1437"/>
      <c r="H54" s="1437"/>
      <c r="I54" s="1437"/>
      <c r="J54" s="1437"/>
    </row>
    <row r="55" spans="1:10" ht="18" customHeight="1" x14ac:dyDescent="0.3">
      <c r="A55" s="1437" t="s">
        <v>444</v>
      </c>
      <c r="B55" s="1437"/>
      <c r="C55" s="1437"/>
      <c r="D55" s="1437"/>
      <c r="E55" s="1437"/>
      <c r="F55" s="1437"/>
      <c r="G55" s="1437"/>
      <c r="H55" s="1437"/>
      <c r="I55" s="1437"/>
      <c r="J55" s="1437"/>
    </row>
    <row r="56" spans="1:10" ht="18" customHeight="1" x14ac:dyDescent="0.3">
      <c r="A56" s="1437" t="s">
        <v>1394</v>
      </c>
      <c r="B56" s="1437"/>
      <c r="C56" s="1437"/>
      <c r="D56" s="1437"/>
      <c r="E56" s="1437"/>
      <c r="F56" s="1437"/>
      <c r="G56" s="1437"/>
      <c r="H56" s="1437"/>
      <c r="I56" s="1437"/>
      <c r="J56" s="1437"/>
    </row>
    <row r="57" spans="1:10" x14ac:dyDescent="0.25">
      <c r="A57" s="1107"/>
      <c r="B57" s="1107"/>
      <c r="C57" s="1107"/>
      <c r="D57" s="1107"/>
    </row>
    <row r="58" spans="1:10" ht="15.6" x14ac:dyDescent="0.3">
      <c r="A58" s="29"/>
      <c r="B58" s="1106"/>
      <c r="C58" s="1106"/>
      <c r="G58" s="1445" t="s">
        <v>176</v>
      </c>
      <c r="H58" s="1445"/>
      <c r="J58" s="1106" t="s">
        <v>373</v>
      </c>
    </row>
    <row r="59" spans="1:10" ht="15.6" x14ac:dyDescent="0.3">
      <c r="B59" s="1106" t="s">
        <v>622</v>
      </c>
      <c r="C59" s="1445" t="s">
        <v>173</v>
      </c>
      <c r="D59" s="1445"/>
      <c r="F59" s="1106" t="s">
        <v>174</v>
      </c>
      <c r="G59" s="1445" t="s">
        <v>403</v>
      </c>
      <c r="H59" s="1445"/>
      <c r="J59" s="1106" t="s">
        <v>402</v>
      </c>
    </row>
    <row r="60" spans="1:10" ht="4.5" customHeight="1" thickBot="1" x14ac:dyDescent="0.3">
      <c r="B60" s="25"/>
      <c r="C60" s="25"/>
      <c r="D60" s="25"/>
      <c r="E60" s="25"/>
      <c r="F60" s="25"/>
      <c r="G60" s="25"/>
      <c r="H60" s="25"/>
      <c r="I60" s="25"/>
      <c r="J60" s="25"/>
    </row>
    <row r="61" spans="1:10" ht="4.5" customHeight="1" x14ac:dyDescent="0.25"/>
    <row r="62" spans="1:10" ht="14.25" customHeight="1" x14ac:dyDescent="0.25">
      <c r="B62" s="1367" t="s">
        <v>2518</v>
      </c>
      <c r="C62" s="1487">
        <v>15556.575999999999</v>
      </c>
      <c r="D62" s="1487"/>
      <c r="E62" s="1310"/>
      <c r="F62" s="1310">
        <v>53408.396999999997</v>
      </c>
      <c r="G62" s="1487">
        <v>46541.468999999997</v>
      </c>
      <c r="H62" s="1487"/>
      <c r="J62" s="1310">
        <v>115506.44100000001</v>
      </c>
    </row>
    <row r="63" spans="1:10" ht="14.25" customHeight="1" x14ac:dyDescent="0.25">
      <c r="B63" s="1367" t="s">
        <v>2191</v>
      </c>
      <c r="C63" s="1487">
        <v>25472.776000000002</v>
      </c>
      <c r="D63" s="1487"/>
      <c r="E63" s="1310"/>
      <c r="F63" s="1310">
        <v>71860.785999999993</v>
      </c>
      <c r="G63" s="1487">
        <v>63973.796999999999</v>
      </c>
      <c r="H63" s="1487"/>
      <c r="J63" s="1310">
        <v>161307.36300000001</v>
      </c>
    </row>
    <row r="64" spans="1:10" ht="14.25" customHeight="1" x14ac:dyDescent="0.25">
      <c r="B64" s="1367" t="s">
        <v>1687</v>
      </c>
      <c r="C64" s="1487">
        <v>35170.855000000003</v>
      </c>
      <c r="D64" s="1487"/>
      <c r="E64" s="1184"/>
      <c r="F64" s="1310">
        <v>79987.051999999996</v>
      </c>
      <c r="G64" s="1487">
        <v>50177.67</v>
      </c>
      <c r="H64" s="1487"/>
      <c r="J64" s="1310">
        <v>165335.57999999999</v>
      </c>
    </row>
    <row r="65" spans="1:16" ht="14.25" customHeight="1" x14ac:dyDescent="0.25">
      <c r="B65" s="1367" t="s">
        <v>1762</v>
      </c>
      <c r="C65" s="1487">
        <v>17609.388999999999</v>
      </c>
      <c r="D65" s="1487"/>
      <c r="E65" s="1184"/>
      <c r="F65" s="1310">
        <v>74463.616999999998</v>
      </c>
      <c r="G65" s="1487">
        <v>55377.887000000002</v>
      </c>
      <c r="H65" s="1487"/>
      <c r="J65" s="1310">
        <v>147450.89199999999</v>
      </c>
    </row>
    <row r="66" spans="1:16" ht="14.25" customHeight="1" x14ac:dyDescent="0.25">
      <c r="B66" s="1367" t="s">
        <v>1864</v>
      </c>
      <c r="C66" s="1487">
        <v>29557.613000000001</v>
      </c>
      <c r="D66" s="1487"/>
      <c r="E66" s="1184"/>
      <c r="F66" s="1310">
        <v>75947.657999999996</v>
      </c>
      <c r="G66" s="1487">
        <v>45508.688999999998</v>
      </c>
      <c r="H66" s="1487"/>
      <c r="J66" s="1310">
        <v>151013.959</v>
      </c>
    </row>
    <row r="67" spans="1:16" ht="14.25" customHeight="1" x14ac:dyDescent="0.25">
      <c r="B67" s="1367" t="s">
        <v>1937</v>
      </c>
      <c r="C67" s="1487">
        <v>19172.377</v>
      </c>
      <c r="D67" s="1487"/>
      <c r="E67" s="1184"/>
      <c r="F67" s="1310">
        <v>54733.315999999999</v>
      </c>
      <c r="G67" s="1487">
        <v>32299.678</v>
      </c>
      <c r="H67" s="1487"/>
      <c r="J67" s="1310">
        <v>106205.371</v>
      </c>
    </row>
    <row r="68" spans="1:16" ht="14.25" customHeight="1" x14ac:dyDescent="0.25">
      <c r="B68" s="1367" t="s">
        <v>2046</v>
      </c>
      <c r="C68" s="1487">
        <v>28317.902999999998</v>
      </c>
      <c r="D68" s="1487"/>
      <c r="E68" s="1184"/>
      <c r="F68" s="1310">
        <v>60476.906000000003</v>
      </c>
      <c r="G68" s="1487">
        <v>30377.562000000002</v>
      </c>
      <c r="H68" s="1487"/>
      <c r="J68" s="1310">
        <v>119172.376</v>
      </c>
    </row>
    <row r="69" spans="1:16" ht="14.25" customHeight="1" x14ac:dyDescent="0.25">
      <c r="B69" s="1367" t="s">
        <v>2190</v>
      </c>
      <c r="C69" s="1487">
        <v>26294.629000000001</v>
      </c>
      <c r="D69" s="1487"/>
      <c r="E69" s="1184"/>
      <c r="F69" s="1310">
        <v>67442.411999999997</v>
      </c>
      <c r="G69" s="1487">
        <v>33152.815000000002</v>
      </c>
      <c r="H69" s="1487"/>
      <c r="J69" s="1310">
        <v>126889.85799999999</v>
      </c>
    </row>
    <row r="70" spans="1:16" ht="14.25" customHeight="1" x14ac:dyDescent="0.25">
      <c r="B70" s="1367" t="s">
        <v>2370</v>
      </c>
      <c r="C70" s="1487">
        <v>39765.218000000001</v>
      </c>
      <c r="D70" s="1487"/>
      <c r="E70" s="601"/>
      <c r="F70" s="1274">
        <v>63442.264000000003</v>
      </c>
      <c r="G70" s="1487">
        <v>33027.375</v>
      </c>
      <c r="H70" s="1487"/>
      <c r="J70" s="1274">
        <v>136234.85999999999</v>
      </c>
    </row>
    <row r="71" spans="1:16" ht="14.25" customHeight="1" x14ac:dyDescent="0.25">
      <c r="B71" s="1367" t="s">
        <v>2369</v>
      </c>
      <c r="C71" s="1487">
        <v>80752.131999999998</v>
      </c>
      <c r="D71" s="1487"/>
      <c r="E71" s="1184"/>
      <c r="F71" s="1310">
        <v>65213.159</v>
      </c>
      <c r="G71" s="1487">
        <v>31505.808000000001</v>
      </c>
      <c r="H71" s="1487"/>
      <c r="J71" s="1310">
        <v>177471.10200000001</v>
      </c>
    </row>
    <row r="72" spans="1:16" ht="12.75" customHeight="1" x14ac:dyDescent="0.25">
      <c r="B72" s="1109" t="s">
        <v>571</v>
      </c>
      <c r="C72" s="1486">
        <f>C71/C70-1</f>
        <v>1.0307227285916047</v>
      </c>
      <c r="D72" s="1486"/>
      <c r="E72" s="268"/>
      <c r="F72" s="1402">
        <f>F71/F70-1</f>
        <v>2.7913489972551941E-2</v>
      </c>
      <c r="G72" s="1486">
        <f>G71/G70-1</f>
        <v>-4.6069873854643228E-2</v>
      </c>
      <c r="H72" s="1486"/>
      <c r="J72" s="1402">
        <f>J71/J70-1</f>
        <v>0.30268495156085629</v>
      </c>
      <c r="M72" s="48"/>
      <c r="N72" s="48"/>
      <c r="O72" s="48"/>
      <c r="P72" s="48"/>
    </row>
    <row r="73" spans="1:16" x14ac:dyDescent="0.25">
      <c r="B73" s="1109"/>
      <c r="C73" s="1368"/>
      <c r="E73" s="268"/>
      <c r="F73" s="268"/>
      <c r="G73" s="1368"/>
      <c r="J73" s="268"/>
    </row>
    <row r="74" spans="1:16" ht="14.25" customHeight="1" x14ac:dyDescent="0.25">
      <c r="B74" s="1268" t="s">
        <v>2519</v>
      </c>
      <c r="C74" s="1487">
        <v>13061.424000000001</v>
      </c>
      <c r="D74" s="1487"/>
      <c r="E74" s="1108"/>
      <c r="F74" s="1108">
        <v>17984.054</v>
      </c>
      <c r="G74" s="1487">
        <v>10122.69</v>
      </c>
      <c r="H74" s="1487"/>
      <c r="J74" s="1108">
        <v>41168.169000000002</v>
      </c>
    </row>
    <row r="75" spans="1:16" ht="14.25" customHeight="1" x14ac:dyDescent="0.25">
      <c r="B75" s="1268" t="s">
        <v>2520</v>
      </c>
      <c r="C75" s="1487">
        <v>18324.668000000001</v>
      </c>
      <c r="D75" s="1487"/>
      <c r="E75" s="1108"/>
      <c r="F75" s="1274">
        <v>16642.924999999999</v>
      </c>
      <c r="G75" s="1487">
        <v>8454.2569999999996</v>
      </c>
      <c r="H75" s="1487"/>
      <c r="J75" s="1274">
        <v>43421.85</v>
      </c>
    </row>
    <row r="76" spans="1:16" ht="14.25" customHeight="1" x14ac:dyDescent="0.25">
      <c r="B76" s="1268" t="s">
        <v>2521</v>
      </c>
      <c r="C76" s="1487">
        <v>22360.339</v>
      </c>
      <c r="D76" s="1487"/>
      <c r="E76" s="1108"/>
      <c r="F76" s="1274">
        <v>15716.982</v>
      </c>
      <c r="G76" s="1487">
        <v>6927.2640000000001</v>
      </c>
      <c r="H76" s="1487"/>
      <c r="J76" s="1274">
        <v>45004.587</v>
      </c>
    </row>
    <row r="77" spans="1:16" ht="14.25" customHeight="1" x14ac:dyDescent="0.25">
      <c r="B77" s="289" t="s">
        <v>2522</v>
      </c>
      <c r="C77" s="1487">
        <v>27005.701000000001</v>
      </c>
      <c r="D77" s="1487"/>
      <c r="E77" s="1108"/>
      <c r="F77" s="1274">
        <v>14869.198</v>
      </c>
      <c r="G77" s="1487">
        <v>6001.5969999999998</v>
      </c>
      <c r="H77" s="1487"/>
      <c r="J77" s="1274">
        <v>47876.495999999999</v>
      </c>
    </row>
    <row r="78" spans="1:16" ht="13.8" x14ac:dyDescent="0.25">
      <c r="A78" s="337"/>
      <c r="B78" s="131"/>
      <c r="C78" s="131"/>
      <c r="D78" s="131"/>
      <c r="E78" s="131"/>
    </row>
    <row r="79" spans="1:16" ht="13.8" x14ac:dyDescent="0.25">
      <c r="A79" s="289" t="s">
        <v>1344</v>
      </c>
      <c r="B79" s="13"/>
      <c r="C79" s="13"/>
      <c r="D79" s="13"/>
      <c r="E79" s="37"/>
    </row>
    <row r="80" spans="1:16" ht="27.75" customHeight="1" x14ac:dyDescent="0.25">
      <c r="A80" s="1457" t="s">
        <v>2242</v>
      </c>
      <c r="B80" s="1457"/>
      <c r="C80" s="1457"/>
      <c r="D80" s="1457"/>
      <c r="E80" s="1457"/>
      <c r="F80" s="1457"/>
      <c r="G80" s="1457"/>
      <c r="H80" s="1457"/>
      <c r="I80" s="1457"/>
      <c r="J80" s="1457"/>
    </row>
  </sheetData>
  <customSheetViews>
    <customSheetView guid="{F67F5823-51D5-4D47-B100-5B47C1E6BCB9}" showPageBreaks="1" fitToPage="1" printArea="1" topLeftCell="A34">
      <selection activeCell="D47" sqref="D47"/>
      <pageMargins left="0.75" right="0.75" top="1" bottom="1" header="0.5" footer="0.5"/>
      <printOptions horizontalCentered="1"/>
      <pageSetup scale="77" firstPageNumber="33" orientation="portrait" verticalDpi="300" r:id="rId1"/>
      <headerFooter alignWithMargins="0">
        <oddFooter>&amp;C&amp;P</oddFooter>
      </headerFooter>
    </customSheetView>
    <customSheetView guid="{9014CDA8-C3FC-41E6-A045-DAEFC55B82B1}" showPageBreaks="1" fitToPage="1" printArea="1">
      <selection sqref="A1:J1"/>
      <pageMargins left="0.75" right="0.75" top="1" bottom="1" header="0.5" footer="0.5"/>
      <printOptions horizontalCentered="1"/>
      <pageSetup scale="77" firstPageNumber="33" orientation="portrait" verticalDpi="300" r:id="rId2"/>
      <headerFooter alignWithMargins="0">
        <oddFooter>&amp;C&amp;P</oddFooter>
      </headerFooter>
    </customSheetView>
  </customSheetViews>
  <mergeCells count="51">
    <mergeCell ref="A80:J80"/>
    <mergeCell ref="G74:H74"/>
    <mergeCell ref="G75:H75"/>
    <mergeCell ref="G76:H76"/>
    <mergeCell ref="G77:H77"/>
    <mergeCell ref="C75:D75"/>
    <mergeCell ref="C76:D76"/>
    <mergeCell ref="G71:H71"/>
    <mergeCell ref="C77:D77"/>
    <mergeCell ref="G65:H65"/>
    <mergeCell ref="G66:H66"/>
    <mergeCell ref="G68:H68"/>
    <mergeCell ref="G69:H69"/>
    <mergeCell ref="G70:H70"/>
    <mergeCell ref="G67:H67"/>
    <mergeCell ref="C74:D74"/>
    <mergeCell ref="C67:D67"/>
    <mergeCell ref="C68:D68"/>
    <mergeCell ref="C69:D69"/>
    <mergeCell ref="C71:D71"/>
    <mergeCell ref="C70:D70"/>
    <mergeCell ref="C66:D66"/>
    <mergeCell ref="C72:D72"/>
    <mergeCell ref="G63:H63"/>
    <mergeCell ref="G64:H64"/>
    <mergeCell ref="A51:J51"/>
    <mergeCell ref="A53:J53"/>
    <mergeCell ref="A54:J54"/>
    <mergeCell ref="A55:J55"/>
    <mergeCell ref="A56:J56"/>
    <mergeCell ref="B29:D29"/>
    <mergeCell ref="F29:H29"/>
    <mergeCell ref="G58:H58"/>
    <mergeCell ref="G59:H59"/>
    <mergeCell ref="G62:H62"/>
    <mergeCell ref="G72:H72"/>
    <mergeCell ref="B8:D8"/>
    <mergeCell ref="F8:H8"/>
    <mergeCell ref="A1:J1"/>
    <mergeCell ref="A3:J3"/>
    <mergeCell ref="A5:J5"/>
    <mergeCell ref="A4:J4"/>
    <mergeCell ref="C59:D59"/>
    <mergeCell ref="C62:D62"/>
    <mergeCell ref="C63:D63"/>
    <mergeCell ref="A25:J25"/>
    <mergeCell ref="A24:J24"/>
    <mergeCell ref="C64:D64"/>
    <mergeCell ref="C65:D65"/>
    <mergeCell ref="A49:J49"/>
    <mergeCell ref="A26:J26"/>
  </mergeCells>
  <phoneticPr fontId="0" type="noConversion"/>
  <hyperlinks>
    <hyperlink ref="A49:J49" r:id="rId3" display="Source: Statistics Canada. Table 34-10-0038-01 - Capital and repair expenditures, non-residential tangible assets, by type of ownership and geography"/>
    <hyperlink ref="A80:E80" r:id="rId4" display="Source: Statistics Canada. Table 026-0016 - Investment in non-residential building construction, by type of building, province and census metropolitan area (CMA), quarterly (dollars)"/>
    <hyperlink ref="A80:J80" r:id="rId5" display="Source: Statistics Canada. Table 34-10-0175-01 Investment in Building Construction"/>
  </hyperlinks>
  <printOptions horizontalCentered="1"/>
  <pageMargins left="0.74803149606299202" right="0.74803149606299202" top="0.98425196850393704" bottom="0.98425196850393704" header="0.511811023622047" footer="0.511811023622047"/>
  <pageSetup scale="60" firstPageNumber="27" orientation="portrait" useFirstPageNumber="1" r:id="rId6"/>
  <headerFooter alignWithMargins="0"/>
  <legacyDrawingHF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6"/>
    <pageSetUpPr fitToPage="1"/>
  </sheetPr>
  <dimension ref="A1:H60"/>
  <sheetViews>
    <sheetView zoomScaleNormal="100" workbookViewId="0">
      <selection sqref="A1:E1"/>
    </sheetView>
  </sheetViews>
  <sheetFormatPr defaultRowHeight="13.2" x14ac:dyDescent="0.25"/>
  <cols>
    <col min="1" max="1" width="19.44140625" customWidth="1"/>
    <col min="2" max="2" width="17.88671875" customWidth="1"/>
    <col min="3" max="3" width="17.88671875" bestFit="1" customWidth="1"/>
    <col min="4" max="4" width="18" customWidth="1"/>
    <col min="5" max="5" width="19.44140625" customWidth="1"/>
  </cols>
  <sheetData>
    <row r="1" spans="1:5" ht="17.399999999999999" x14ac:dyDescent="0.3">
      <c r="A1" s="1436" t="s">
        <v>1045</v>
      </c>
      <c r="B1" s="1436"/>
      <c r="C1" s="1436"/>
      <c r="D1" s="1436"/>
      <c r="E1" s="1436"/>
    </row>
    <row r="2" spans="1:5" ht="17.399999999999999" x14ac:dyDescent="0.3">
      <c r="A2" s="49"/>
      <c r="B2" s="2"/>
      <c r="C2" s="2"/>
      <c r="D2" s="2"/>
    </row>
    <row r="3" spans="1:5" ht="17.399999999999999" x14ac:dyDescent="0.3">
      <c r="A3" s="1437" t="s">
        <v>2526</v>
      </c>
      <c r="B3" s="1437"/>
      <c r="C3" s="1437"/>
      <c r="D3" s="1437"/>
      <c r="E3" s="1437"/>
    </row>
    <row r="4" spans="1:5" ht="17.399999999999999" x14ac:dyDescent="0.3">
      <c r="A4" s="1437" t="s">
        <v>2525</v>
      </c>
      <c r="B4" s="1437"/>
      <c r="C4" s="1437"/>
      <c r="D4" s="1437"/>
      <c r="E4" s="1437"/>
    </row>
    <row r="5" spans="1:5" ht="17.399999999999999" x14ac:dyDescent="0.3">
      <c r="A5" s="1437" t="s">
        <v>444</v>
      </c>
      <c r="B5" s="1437"/>
      <c r="C5" s="1437"/>
      <c r="D5" s="1437"/>
      <c r="E5" s="1437"/>
    </row>
    <row r="6" spans="1:5" ht="17.399999999999999" x14ac:dyDescent="0.3">
      <c r="A6" s="1437" t="s">
        <v>1394</v>
      </c>
      <c r="B6" s="1437"/>
      <c r="C6" s="1437"/>
      <c r="D6" s="1437"/>
      <c r="E6" s="1437"/>
    </row>
    <row r="7" spans="1:5" x14ac:dyDescent="0.25">
      <c r="A7" s="2"/>
      <c r="B7" s="2"/>
      <c r="C7" s="2"/>
      <c r="D7" s="2"/>
    </row>
    <row r="8" spans="1:5" s="29" customFormat="1" ht="15.6" x14ac:dyDescent="0.3">
      <c r="B8" s="17"/>
      <c r="C8" s="1106" t="s">
        <v>2021</v>
      </c>
      <c r="D8" s="17"/>
      <c r="E8" s="17" t="s">
        <v>373</v>
      </c>
    </row>
    <row r="9" spans="1:5" s="29" customFormat="1" ht="15.6" x14ac:dyDescent="0.3">
      <c r="A9" s="17" t="s">
        <v>622</v>
      </c>
      <c r="B9" s="1106" t="s">
        <v>2020</v>
      </c>
      <c r="C9" s="1106" t="s">
        <v>1088</v>
      </c>
      <c r="D9" s="1106" t="s">
        <v>2523</v>
      </c>
      <c r="E9" s="17" t="s">
        <v>402</v>
      </c>
    </row>
    <row r="10" spans="1:5" ht="5.25" customHeight="1" thickBot="1" x14ac:dyDescent="0.3">
      <c r="A10" s="25"/>
      <c r="B10" s="25"/>
      <c r="C10" s="25"/>
      <c r="D10" s="25"/>
      <c r="E10" s="25"/>
    </row>
    <row r="11" spans="1:5" ht="4.5" customHeight="1" x14ac:dyDescent="0.25"/>
    <row r="12" spans="1:5" s="27" customFormat="1" ht="13.8" x14ac:dyDescent="0.25">
      <c r="A12" s="1372">
        <v>2010</v>
      </c>
      <c r="B12" s="1274">
        <v>193943.31200000001</v>
      </c>
      <c r="C12" s="1274">
        <v>114369.245</v>
      </c>
      <c r="D12" s="1274">
        <v>8447.7569999999996</v>
      </c>
      <c r="E12" s="1274">
        <v>308312.55699999997</v>
      </c>
    </row>
    <row r="13" spans="1:5" s="27" customFormat="1" ht="13.8" x14ac:dyDescent="0.25">
      <c r="A13" s="1372">
        <v>2011</v>
      </c>
      <c r="B13" s="1274">
        <v>192045.51500000001</v>
      </c>
      <c r="C13" s="1274">
        <v>72557.293999999994</v>
      </c>
      <c r="D13" s="1274">
        <v>8863.0190000000002</v>
      </c>
      <c r="E13" s="1274">
        <v>264602.80900000001</v>
      </c>
    </row>
    <row r="14" spans="1:5" s="27" customFormat="1" ht="13.8" x14ac:dyDescent="0.25">
      <c r="A14" s="1372">
        <v>2012</v>
      </c>
      <c r="B14" s="1274">
        <v>270378.42800000001</v>
      </c>
      <c r="C14" s="1274">
        <v>68019.816999999995</v>
      </c>
      <c r="D14" s="1274">
        <v>11544.494999999999</v>
      </c>
      <c r="E14" s="1274">
        <v>338398.24699999997</v>
      </c>
    </row>
    <row r="15" spans="1:5" s="27" customFormat="1" ht="13.8" x14ac:dyDescent="0.25">
      <c r="A15" s="1372">
        <v>2013</v>
      </c>
      <c r="B15" s="1274">
        <v>245662.834</v>
      </c>
      <c r="C15" s="1274">
        <v>47273.067999999999</v>
      </c>
      <c r="D15" s="1274">
        <v>8131.4949999999999</v>
      </c>
      <c r="E15" s="1274">
        <v>292935.90100000001</v>
      </c>
    </row>
    <row r="16" spans="1:5" s="27" customFormat="1" ht="14.25" customHeight="1" x14ac:dyDescent="0.25">
      <c r="A16" s="1372">
        <v>2014</v>
      </c>
      <c r="B16" s="1274">
        <v>213197.19699999999</v>
      </c>
      <c r="C16" s="1274">
        <v>53066.067000000003</v>
      </c>
      <c r="D16" s="1274">
        <v>11590.851999999999</v>
      </c>
      <c r="E16" s="1274">
        <v>266263.26299999998</v>
      </c>
    </row>
    <row r="17" spans="1:6" s="27" customFormat="1" ht="14.25" customHeight="1" x14ac:dyDescent="0.25">
      <c r="A17" s="1372">
        <v>2015</v>
      </c>
      <c r="B17" s="1274">
        <v>265231.38299999997</v>
      </c>
      <c r="C17" s="1274">
        <v>44231.05</v>
      </c>
      <c r="D17" s="1274">
        <v>12948.769</v>
      </c>
      <c r="E17" s="1274">
        <v>309462.43199999997</v>
      </c>
    </row>
    <row r="18" spans="1:6" s="27" customFormat="1" ht="14.25" customHeight="1" x14ac:dyDescent="0.25">
      <c r="A18" s="1372">
        <v>2016</v>
      </c>
      <c r="B18" s="966">
        <v>263957.08</v>
      </c>
      <c r="C18" s="1108">
        <v>48186.31</v>
      </c>
      <c r="D18" s="1274">
        <v>14285.152999999998</v>
      </c>
      <c r="E18" s="1108">
        <v>312143.391</v>
      </c>
    </row>
    <row r="19" spans="1:6" s="27" customFormat="1" ht="14.25" customHeight="1" x14ac:dyDescent="0.25">
      <c r="A19" s="1372">
        <v>2017</v>
      </c>
      <c r="B19" s="1274">
        <v>335711.89299999998</v>
      </c>
      <c r="C19" s="1274">
        <v>60901.173999999999</v>
      </c>
      <c r="D19" s="1274">
        <v>16813.288999999997</v>
      </c>
      <c r="E19" s="1274">
        <v>396613.065</v>
      </c>
    </row>
    <row r="20" spans="1:6" s="27" customFormat="1" ht="14.25" customHeight="1" x14ac:dyDescent="0.25">
      <c r="A20" s="1372">
        <v>2018</v>
      </c>
      <c r="B20" s="1274">
        <v>352441.70199999999</v>
      </c>
      <c r="C20" s="1274">
        <v>75879.978000000003</v>
      </c>
      <c r="D20" s="1274">
        <v>34762.209000000003</v>
      </c>
      <c r="E20" s="1274">
        <v>428321.679</v>
      </c>
    </row>
    <row r="21" spans="1:6" s="27" customFormat="1" ht="16.2" x14ac:dyDescent="0.25">
      <c r="A21" s="1372" t="s">
        <v>2369</v>
      </c>
      <c r="B21" s="1310">
        <v>474973.45600000001</v>
      </c>
      <c r="C21" s="1310">
        <v>199327.41899999999</v>
      </c>
      <c r="D21" s="1310">
        <v>48124.252</v>
      </c>
      <c r="E21" s="1310">
        <v>674300.87300000002</v>
      </c>
    </row>
    <row r="22" spans="1:6" s="43" customFormat="1" ht="12.75" customHeight="1" x14ac:dyDescent="0.2">
      <c r="A22" s="721" t="s">
        <v>571</v>
      </c>
      <c r="B22" s="1216">
        <f>(B21/B20-1)*100</f>
        <v>34.766531118386212</v>
      </c>
      <c r="C22" s="1368">
        <f>(C21/C20-1)*100</f>
        <v>162.68776593477662</v>
      </c>
      <c r="D22" s="1368">
        <f>(D21/D20-1)*100</f>
        <v>38.438417420480953</v>
      </c>
      <c r="E22" s="1368">
        <f>(E21/E20-1)*100</f>
        <v>57.428611732725308</v>
      </c>
    </row>
    <row r="23" spans="1:6" s="43" customFormat="1" ht="12.75" customHeight="1" x14ac:dyDescent="0.2">
      <c r="A23" s="218"/>
      <c r="B23" s="268"/>
      <c r="C23" s="268"/>
      <c r="D23" s="268"/>
      <c r="E23" s="268"/>
    </row>
    <row r="24" spans="1:6" s="27" customFormat="1" ht="13.8" x14ac:dyDescent="0.25">
      <c r="A24" s="1272" t="s">
        <v>2519</v>
      </c>
      <c r="B24" s="22">
        <v>61421.953000000001</v>
      </c>
      <c r="C24" s="847">
        <v>43530.06</v>
      </c>
      <c r="D24" s="1274">
        <v>6707.98</v>
      </c>
      <c r="E24" s="22">
        <v>104952.011</v>
      </c>
    </row>
    <row r="25" spans="1:6" s="27" customFormat="1" ht="13.8" x14ac:dyDescent="0.25">
      <c r="A25" s="1272" t="s">
        <v>2520</v>
      </c>
      <c r="B25" s="1274">
        <v>97074.774999999994</v>
      </c>
      <c r="C25" s="1274">
        <v>38063.955000000002</v>
      </c>
      <c r="D25" s="1274">
        <v>7868.7969999999996</v>
      </c>
      <c r="E25" s="1274">
        <v>135138.72899999999</v>
      </c>
    </row>
    <row r="26" spans="1:6" s="27" customFormat="1" ht="13.8" x14ac:dyDescent="0.25">
      <c r="A26" s="1272" t="s">
        <v>2521</v>
      </c>
      <c r="B26" s="1274">
        <v>160049.851</v>
      </c>
      <c r="C26" s="1274">
        <v>63371.55</v>
      </c>
      <c r="D26" s="1274">
        <v>20197.365999999998</v>
      </c>
      <c r="E26" s="1274">
        <v>223421.40100000001</v>
      </c>
    </row>
    <row r="27" spans="1:6" s="27" customFormat="1" ht="13.8" x14ac:dyDescent="0.25">
      <c r="A27" s="337" t="s">
        <v>2522</v>
      </c>
      <c r="B27" s="1274">
        <v>156426.87700000001</v>
      </c>
      <c r="C27" s="1274">
        <v>54361.853999999999</v>
      </c>
      <c r="D27" s="1274">
        <v>13350.109</v>
      </c>
      <c r="E27" s="1274">
        <v>210788.73199999999</v>
      </c>
    </row>
    <row r="28" spans="1:6" s="27" customFormat="1" ht="13.8" x14ac:dyDescent="0.25">
      <c r="A28" s="337"/>
      <c r="B28" s="131"/>
      <c r="C28" s="131"/>
      <c r="D28" s="131"/>
      <c r="E28" s="131"/>
    </row>
    <row r="29" spans="1:6" s="1374" customFormat="1" ht="13.8" x14ac:dyDescent="0.25">
      <c r="A29" s="289" t="s">
        <v>2524</v>
      </c>
      <c r="B29" s="131"/>
      <c r="C29" s="131"/>
      <c r="D29" s="131"/>
      <c r="E29" s="131"/>
    </row>
    <row r="30" spans="1:6" s="27" customFormat="1" ht="22.5" customHeight="1" x14ac:dyDescent="0.25">
      <c r="A30" s="289" t="s">
        <v>1344</v>
      </c>
      <c r="B30" s="13"/>
      <c r="C30" s="13"/>
      <c r="D30" s="13"/>
      <c r="E30" s="37"/>
    </row>
    <row r="31" spans="1:6" ht="27.75" customHeight="1" x14ac:dyDescent="0.25">
      <c r="A31" s="1457" t="s">
        <v>2242</v>
      </c>
      <c r="B31" s="1457"/>
      <c r="C31" s="1457"/>
      <c r="D31" s="1457"/>
      <c r="E31" s="1457"/>
      <c r="F31" s="1269"/>
    </row>
    <row r="32" spans="1:6" ht="13.8" x14ac:dyDescent="0.25">
      <c r="A32" s="27"/>
    </row>
    <row r="34" spans="1:8" ht="17.399999999999999" x14ac:dyDescent="0.3">
      <c r="A34" s="1436" t="s">
        <v>1420</v>
      </c>
      <c r="B34" s="1436"/>
      <c r="C34" s="1436"/>
      <c r="D34" s="1436"/>
      <c r="E34" s="1436"/>
      <c r="F34" s="30"/>
      <c r="G34" s="30"/>
      <c r="H34" s="30"/>
    </row>
    <row r="35" spans="1:8" ht="17.399999999999999" x14ac:dyDescent="0.3">
      <c r="A35" s="28"/>
    </row>
    <row r="36" spans="1:8" ht="17.399999999999999" x14ac:dyDescent="0.3">
      <c r="A36" s="1437" t="s">
        <v>1349</v>
      </c>
      <c r="B36" s="1437"/>
      <c r="C36" s="1437"/>
      <c r="D36" s="1437"/>
      <c r="E36" s="1437"/>
      <c r="F36" s="30"/>
      <c r="G36" s="30"/>
      <c r="H36" s="30"/>
    </row>
    <row r="37" spans="1:8" ht="17.399999999999999" x14ac:dyDescent="0.3">
      <c r="A37" s="1437" t="s">
        <v>2527</v>
      </c>
      <c r="B37" s="1437"/>
      <c r="C37" s="1437"/>
      <c r="D37" s="1437"/>
      <c r="E37" s="1437"/>
      <c r="F37" s="30"/>
      <c r="G37" s="30"/>
      <c r="H37" s="30"/>
    </row>
    <row r="38" spans="1:8" ht="17.399999999999999" x14ac:dyDescent="0.3">
      <c r="A38" s="1437" t="s">
        <v>444</v>
      </c>
      <c r="B38" s="1437"/>
      <c r="C38" s="1437"/>
      <c r="D38" s="1437"/>
      <c r="E38" s="1437"/>
      <c r="F38" s="30"/>
      <c r="G38" s="30"/>
      <c r="H38" s="30"/>
    </row>
    <row r="40" spans="1:8" s="17" customFormat="1" ht="15.6" x14ac:dyDescent="0.3">
      <c r="C40" s="1445" t="s">
        <v>1273</v>
      </c>
      <c r="D40" s="1445"/>
      <c r="E40" s="17" t="s">
        <v>740</v>
      </c>
    </row>
    <row r="41" spans="1:8" s="1" customFormat="1" ht="15.6" x14ac:dyDescent="0.3">
      <c r="A41" s="17" t="s">
        <v>1341</v>
      </c>
      <c r="C41" s="17" t="s">
        <v>796</v>
      </c>
      <c r="D41" s="17" t="s">
        <v>739</v>
      </c>
      <c r="E41" s="17" t="s">
        <v>1396</v>
      </c>
      <c r="F41" s="17"/>
      <c r="G41" s="79"/>
      <c r="H41" s="79"/>
    </row>
    <row r="42" spans="1:8" ht="4.5" customHeight="1" thickBot="1" x14ac:dyDescent="0.3">
      <c r="A42" s="25"/>
      <c r="B42" s="25"/>
      <c r="C42" s="25"/>
      <c r="D42" s="25"/>
      <c r="E42" s="25"/>
      <c r="F42" s="36"/>
      <c r="G42" s="36"/>
      <c r="H42" s="36"/>
    </row>
    <row r="43" spans="1:8" ht="4.5" customHeight="1" x14ac:dyDescent="0.25">
      <c r="F43" s="36"/>
      <c r="G43" s="36"/>
      <c r="H43" s="36"/>
    </row>
    <row r="44" spans="1:8" ht="13.8" x14ac:dyDescent="0.25">
      <c r="A44" s="777">
        <v>2018</v>
      </c>
      <c r="C44" s="90">
        <v>1089</v>
      </c>
      <c r="D44" s="90">
        <v>950</v>
      </c>
      <c r="E44" s="90" t="s">
        <v>1306</v>
      </c>
      <c r="G44" s="90"/>
      <c r="H44" s="90"/>
    </row>
    <row r="45" spans="1:8" s="43" customFormat="1" ht="11.4" x14ac:dyDescent="0.2">
      <c r="A45" s="43" t="s">
        <v>571</v>
      </c>
      <c r="C45" s="466">
        <v>0.19500000000000001</v>
      </c>
      <c r="D45" s="466">
        <v>0.34799999999999998</v>
      </c>
      <c r="E45" s="285"/>
      <c r="G45" s="285"/>
      <c r="H45" s="285"/>
    </row>
    <row r="46" spans="1:8" ht="13.8" x14ac:dyDescent="0.25">
      <c r="A46" s="27" t="s">
        <v>1007</v>
      </c>
      <c r="C46" s="776">
        <v>121</v>
      </c>
      <c r="D46" s="775">
        <v>192</v>
      </c>
      <c r="E46" s="775">
        <v>511</v>
      </c>
      <c r="G46" s="22"/>
      <c r="H46" s="22"/>
    </row>
    <row r="47" spans="1:8" ht="13.8" x14ac:dyDescent="0.25">
      <c r="A47" s="27" t="s">
        <v>1008</v>
      </c>
      <c r="C47" s="776">
        <v>320</v>
      </c>
      <c r="D47" s="775">
        <v>228</v>
      </c>
      <c r="E47" s="775">
        <v>597</v>
      </c>
      <c r="G47" s="22"/>
      <c r="H47" s="22"/>
    </row>
    <row r="48" spans="1:8" ht="13.8" x14ac:dyDescent="0.25">
      <c r="A48" s="27" t="s">
        <v>1009</v>
      </c>
      <c r="C48" s="776">
        <v>257</v>
      </c>
      <c r="D48" s="775">
        <v>183</v>
      </c>
      <c r="E48" s="775">
        <v>671</v>
      </c>
      <c r="G48" s="22"/>
      <c r="H48" s="22"/>
    </row>
    <row r="49" spans="1:8" ht="13.8" x14ac:dyDescent="0.25">
      <c r="A49" s="27" t="s">
        <v>1305</v>
      </c>
      <c r="B49" s="13"/>
      <c r="C49" s="776">
        <v>391</v>
      </c>
      <c r="D49" s="775">
        <v>347</v>
      </c>
      <c r="E49" s="775">
        <v>715</v>
      </c>
      <c r="G49" s="22"/>
      <c r="H49" s="22"/>
    </row>
    <row r="50" spans="1:8" ht="13.8" x14ac:dyDescent="0.25">
      <c r="A50" s="62">
        <v>2019</v>
      </c>
      <c r="C50" s="90">
        <v>1504</v>
      </c>
      <c r="D50" s="90">
        <v>768</v>
      </c>
      <c r="E50" s="90" t="s">
        <v>1306</v>
      </c>
      <c r="G50" s="27"/>
      <c r="H50" s="27"/>
    </row>
    <row r="51" spans="1:8" ht="13.8" x14ac:dyDescent="0.25">
      <c r="A51" s="43" t="s">
        <v>571</v>
      </c>
      <c r="B51" s="43"/>
      <c r="C51" s="466">
        <v>0.38100000000000001</v>
      </c>
      <c r="D51" s="466">
        <v>-0.192</v>
      </c>
      <c r="E51" s="285"/>
      <c r="G51" s="259"/>
      <c r="H51" s="259"/>
    </row>
    <row r="52" spans="1:8" s="43" customFormat="1" ht="13.8" x14ac:dyDescent="0.25">
      <c r="A52" s="27" t="s">
        <v>1007</v>
      </c>
      <c r="B52"/>
      <c r="C52" s="22">
        <v>105</v>
      </c>
      <c r="D52" s="21">
        <v>186</v>
      </c>
      <c r="E52" s="1373">
        <v>587</v>
      </c>
      <c r="F52" s="147"/>
      <c r="G52" s="285"/>
      <c r="H52" s="285"/>
    </row>
    <row r="53" spans="1:8" ht="13.8" x14ac:dyDescent="0.25">
      <c r="A53" s="27" t="s">
        <v>1008</v>
      </c>
      <c r="C53" s="720">
        <v>371</v>
      </c>
      <c r="D53" s="21">
        <v>169</v>
      </c>
      <c r="E53" s="1373">
        <v>777</v>
      </c>
      <c r="F53" s="147"/>
      <c r="G53" s="22"/>
      <c r="H53" s="22"/>
    </row>
    <row r="54" spans="1:8" ht="13.8" x14ac:dyDescent="0.25">
      <c r="A54" s="27" t="s">
        <v>1009</v>
      </c>
      <c r="C54" s="720">
        <v>571</v>
      </c>
      <c r="D54" s="21">
        <v>217</v>
      </c>
      <c r="E54" s="1373">
        <v>1126</v>
      </c>
      <c r="F54" s="147"/>
      <c r="G54" s="22"/>
      <c r="H54" s="22"/>
    </row>
    <row r="55" spans="1:8" ht="13.8" x14ac:dyDescent="0.25">
      <c r="A55" s="27" t="s">
        <v>1305</v>
      </c>
      <c r="B55" s="13"/>
      <c r="C55" s="720">
        <v>457</v>
      </c>
      <c r="D55" s="21">
        <v>196</v>
      </c>
      <c r="E55" s="1373">
        <v>1383</v>
      </c>
      <c r="F55" s="147"/>
      <c r="G55" s="22"/>
      <c r="H55" s="22"/>
    </row>
    <row r="56" spans="1:8" ht="13.8" x14ac:dyDescent="0.25">
      <c r="G56" s="22"/>
      <c r="H56" s="22"/>
    </row>
    <row r="57" spans="1:8" ht="13.8" x14ac:dyDescent="0.25">
      <c r="A57" s="27"/>
      <c r="B57" s="13"/>
      <c r="C57" s="13"/>
      <c r="D57" s="13"/>
      <c r="E57" s="13"/>
      <c r="F57" s="13"/>
      <c r="G57" s="13"/>
      <c r="H57" s="13"/>
    </row>
    <row r="58" spans="1:8" ht="13.8" x14ac:dyDescent="0.25">
      <c r="A58" s="27" t="s">
        <v>760</v>
      </c>
      <c r="B58" s="27"/>
      <c r="C58" s="27"/>
      <c r="D58" s="27"/>
      <c r="E58" s="27"/>
      <c r="F58" s="27"/>
      <c r="G58" s="27"/>
      <c r="H58" s="27"/>
    </row>
    <row r="59" spans="1:8" ht="13.8" x14ac:dyDescent="0.25">
      <c r="A59" s="27"/>
      <c r="B59" s="27"/>
      <c r="C59" s="27"/>
      <c r="D59" s="27"/>
      <c r="E59" s="27"/>
      <c r="F59" s="27"/>
      <c r="G59" s="27"/>
      <c r="H59" s="27"/>
    </row>
    <row r="60" spans="1:8" ht="27.75" customHeight="1" x14ac:dyDescent="0.25">
      <c r="A60" s="1457" t="s">
        <v>2243</v>
      </c>
      <c r="B60" s="1457"/>
      <c r="C60" s="1457"/>
      <c r="D60" s="1457"/>
      <c r="E60" s="1457"/>
    </row>
  </sheetData>
  <customSheetViews>
    <customSheetView guid="{F67F5823-51D5-4D47-B100-5B47C1E6BCB9}" showPageBreaks="1" fitToPage="1" printArea="1" topLeftCell="A34">
      <selection activeCell="D22" sqref="D22"/>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topLeftCell="A35">
      <selection activeCell="H34" sqref="H34"/>
      <pageMargins left="0.75" right="0.75" top="1" bottom="1" header="0.5" footer="0.5"/>
      <printOptions horizontalCentered="1"/>
      <pageSetup scale="79" firstPageNumber="33" orientation="portrait" horizontalDpi="4294967293" verticalDpi="300" r:id="rId2"/>
      <headerFooter alignWithMargins="0">
        <oddFooter>&amp;C&amp;P</oddFooter>
      </headerFooter>
    </customSheetView>
  </customSheetViews>
  <mergeCells count="12">
    <mergeCell ref="A60:E60"/>
    <mergeCell ref="C40:D40"/>
    <mergeCell ref="A6:E6"/>
    <mergeCell ref="A34:E34"/>
    <mergeCell ref="A36:E36"/>
    <mergeCell ref="A37:E37"/>
    <mergeCell ref="A1:E1"/>
    <mergeCell ref="A3:E3"/>
    <mergeCell ref="A4:E4"/>
    <mergeCell ref="A5:E5"/>
    <mergeCell ref="A38:E38"/>
    <mergeCell ref="A31:E31"/>
  </mergeCells>
  <phoneticPr fontId="0" type="noConversion"/>
  <hyperlinks>
    <hyperlink ref="A60:E60" r:id="rId3" display="Source: Statistics Canada. Table 34-10-0135-01 Canada Mortgage and Housing Corporation, housing starts, under construction and completions, all areas, quarterly"/>
    <hyperlink ref="A31:E31" r:id="rId4" display="Source: Statistics Canada. Table 026-0016 - Investment in non-residential building construction, by type of building, province and census metropolitan area (CMA), quarterly (dollars)"/>
    <hyperlink ref="A31:F31" r:id="rId5" display="Source: Statistics Canada. Table 34-10-0175-01 Investment in Building Construction"/>
  </hyperlinks>
  <printOptions horizontalCentered="1"/>
  <pageMargins left="0.74803149606299202" right="0.74803149606299202" top="0.98425196850393704" bottom="0.98425196850393704" header="0.511811023622047" footer="0.511811023622047"/>
  <pageSetup scale="79" firstPageNumber="27" orientation="portrait" useFirstPageNumber="1" r:id="rId6"/>
  <headerFooter alignWithMargins="0"/>
  <legacyDrawingHF r:id="rId7"/>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6"/>
    <pageSetUpPr fitToPage="1"/>
  </sheetPr>
  <dimension ref="A1:T70"/>
  <sheetViews>
    <sheetView zoomScaleNormal="100" workbookViewId="0">
      <selection sqref="A1:M1"/>
    </sheetView>
  </sheetViews>
  <sheetFormatPr defaultRowHeight="13.2" x14ac:dyDescent="0.25"/>
  <cols>
    <col min="1" max="1" width="26.44140625" customWidth="1"/>
    <col min="2" max="2" width="6.5546875" customWidth="1"/>
    <col min="3" max="11" width="8.6640625" bestFit="1" customWidth="1"/>
    <col min="12" max="12" width="6.6640625" customWidth="1"/>
    <col min="13" max="13" width="8.5546875" customWidth="1"/>
    <col min="14" max="14" width="15.33203125" customWidth="1"/>
    <col min="15" max="16" width="7.6640625" bestFit="1" customWidth="1"/>
    <col min="17" max="20" width="6.44140625" bestFit="1" customWidth="1"/>
  </cols>
  <sheetData>
    <row r="1" spans="1:15" ht="17.399999999999999" x14ac:dyDescent="0.3">
      <c r="A1" s="1436" t="s">
        <v>125</v>
      </c>
      <c r="B1" s="1436"/>
      <c r="C1" s="1436"/>
      <c r="D1" s="1436"/>
      <c r="E1" s="1436"/>
      <c r="F1" s="1436"/>
      <c r="G1" s="1436"/>
      <c r="H1" s="1436"/>
      <c r="I1" s="1436"/>
      <c r="J1" s="1436"/>
      <c r="K1" s="1436"/>
      <c r="L1" s="1436"/>
      <c r="M1" s="1436"/>
    </row>
    <row r="2" spans="1:15" ht="17.399999999999999" x14ac:dyDescent="0.3">
      <c r="A2" s="16"/>
      <c r="B2" s="1"/>
      <c r="C2" s="1"/>
      <c r="D2" s="1"/>
      <c r="E2" s="1"/>
      <c r="F2" s="1"/>
    </row>
    <row r="3" spans="1:15" ht="17.399999999999999" x14ac:dyDescent="0.3">
      <c r="A3" s="1437" t="s">
        <v>2528</v>
      </c>
      <c r="B3" s="1437"/>
      <c r="C3" s="1437"/>
      <c r="D3" s="1437"/>
      <c r="E3" s="1437"/>
      <c r="F3" s="1437"/>
      <c r="G3" s="1437"/>
      <c r="H3" s="1437"/>
      <c r="I3" s="1437"/>
      <c r="J3" s="1437"/>
      <c r="K3" s="1437"/>
      <c r="L3" s="1437"/>
      <c r="M3" s="1437"/>
    </row>
    <row r="4" spans="1:15" ht="17.399999999999999" x14ac:dyDescent="0.3">
      <c r="A4" s="1437" t="s">
        <v>444</v>
      </c>
      <c r="B4" s="1437"/>
      <c r="C4" s="1437"/>
      <c r="D4" s="1437"/>
      <c r="E4" s="1437"/>
      <c r="F4" s="1437"/>
      <c r="G4" s="1437"/>
      <c r="H4" s="1437"/>
      <c r="I4" s="1437"/>
      <c r="J4" s="1437"/>
      <c r="K4" s="1437"/>
      <c r="L4" s="1437"/>
      <c r="M4" s="1437"/>
    </row>
    <row r="6" spans="1:15" ht="15.6" x14ac:dyDescent="0.3">
      <c r="A6" s="2"/>
      <c r="B6" s="38">
        <v>2008</v>
      </c>
      <c r="C6" s="38">
        <v>2009</v>
      </c>
      <c r="D6" s="38">
        <v>2010</v>
      </c>
      <c r="E6" s="608">
        <v>2011</v>
      </c>
      <c r="F6" s="608">
        <v>2012</v>
      </c>
      <c r="G6" s="608">
        <v>2013</v>
      </c>
      <c r="H6" s="608">
        <v>2014</v>
      </c>
      <c r="I6" s="608">
        <v>2015</v>
      </c>
      <c r="J6" s="608">
        <v>2016</v>
      </c>
      <c r="K6" s="608">
        <v>2017</v>
      </c>
      <c r="L6" s="608">
        <v>2018</v>
      </c>
      <c r="M6" s="608">
        <v>2019</v>
      </c>
    </row>
    <row r="7" spans="1:15" ht="4.5" customHeight="1" thickBot="1" x14ac:dyDescent="0.3">
      <c r="A7" s="2"/>
      <c r="B7" s="205"/>
      <c r="C7" s="205"/>
      <c r="D7" s="205"/>
      <c r="E7" s="602"/>
      <c r="F7" s="602"/>
      <c r="G7" s="602"/>
      <c r="H7" s="602"/>
      <c r="I7" s="602"/>
      <c r="J7" s="602"/>
      <c r="K7" s="602"/>
      <c r="L7" s="602"/>
      <c r="M7" s="602"/>
    </row>
    <row r="8" spans="1:15" ht="4.5" customHeight="1" x14ac:dyDescent="0.25">
      <c r="A8" s="2"/>
      <c r="B8" s="111"/>
      <c r="C8" s="111"/>
      <c r="D8" s="111"/>
      <c r="E8" s="603"/>
      <c r="F8" s="603"/>
      <c r="G8" s="603"/>
      <c r="H8" s="603"/>
      <c r="I8" s="603"/>
      <c r="J8" s="603"/>
      <c r="K8" s="603"/>
      <c r="L8" s="603"/>
      <c r="M8" s="603"/>
    </row>
    <row r="9" spans="1:15" ht="13.8" x14ac:dyDescent="0.25">
      <c r="A9" s="164" t="s">
        <v>1350</v>
      </c>
      <c r="B9" s="179">
        <v>521</v>
      </c>
      <c r="C9" s="179">
        <v>430</v>
      </c>
      <c r="D9" s="179">
        <v>396</v>
      </c>
      <c r="E9" s="604">
        <v>431</v>
      </c>
      <c r="F9" s="604">
        <v>387</v>
      </c>
      <c r="G9" s="604">
        <v>282</v>
      </c>
      <c r="H9" s="604">
        <v>292</v>
      </c>
      <c r="I9" s="604">
        <v>286</v>
      </c>
      <c r="J9" s="604">
        <v>305</v>
      </c>
      <c r="K9" s="604">
        <v>549</v>
      </c>
      <c r="L9" s="604">
        <v>562</v>
      </c>
      <c r="M9" s="604">
        <v>480</v>
      </c>
    </row>
    <row r="10" spans="1:15" s="161" customFormat="1" ht="13.8" x14ac:dyDescent="0.25">
      <c r="A10" s="161" t="s">
        <v>1351</v>
      </c>
      <c r="B10" s="179">
        <v>59</v>
      </c>
      <c r="C10" s="179">
        <v>56</v>
      </c>
      <c r="D10" s="179">
        <v>69</v>
      </c>
      <c r="E10" s="605">
        <v>70</v>
      </c>
      <c r="F10" s="605">
        <v>94</v>
      </c>
      <c r="G10" s="605">
        <v>71</v>
      </c>
      <c r="H10" s="605">
        <v>52</v>
      </c>
      <c r="I10" s="605">
        <v>58</v>
      </c>
      <c r="J10" s="605">
        <v>44</v>
      </c>
      <c r="K10" s="605">
        <v>98</v>
      </c>
      <c r="L10" s="605">
        <v>92</v>
      </c>
      <c r="M10" s="605">
        <v>125</v>
      </c>
    </row>
    <row r="11" spans="1:15" s="161" customFormat="1" ht="13.8" x14ac:dyDescent="0.25">
      <c r="A11" s="161" t="s">
        <v>1352</v>
      </c>
      <c r="B11" s="179">
        <v>54</v>
      </c>
      <c r="C11" s="179">
        <v>68</v>
      </c>
      <c r="D11" s="179">
        <v>50</v>
      </c>
      <c r="E11" s="605">
        <v>47</v>
      </c>
      <c r="F11" s="605">
        <v>127</v>
      </c>
      <c r="G11" s="605">
        <v>36</v>
      </c>
      <c r="H11" s="605">
        <v>43</v>
      </c>
      <c r="I11" s="605">
        <v>44</v>
      </c>
      <c r="J11" s="605">
        <v>96</v>
      </c>
      <c r="K11" s="605">
        <v>96</v>
      </c>
      <c r="L11" s="605">
        <v>94</v>
      </c>
      <c r="M11" s="605">
        <v>163</v>
      </c>
    </row>
    <row r="12" spans="1:15" s="161" customFormat="1" ht="13.8" x14ac:dyDescent="0.25">
      <c r="A12" s="161" t="s">
        <v>357</v>
      </c>
      <c r="B12" s="179">
        <v>78</v>
      </c>
      <c r="C12" s="179">
        <v>323</v>
      </c>
      <c r="D12" s="179">
        <v>241</v>
      </c>
      <c r="E12" s="605">
        <v>392</v>
      </c>
      <c r="F12" s="605">
        <v>333</v>
      </c>
      <c r="G12" s="605">
        <v>247</v>
      </c>
      <c r="H12" s="605">
        <v>124</v>
      </c>
      <c r="I12" s="605">
        <v>170</v>
      </c>
      <c r="J12" s="605">
        <v>111</v>
      </c>
      <c r="K12" s="605">
        <v>168</v>
      </c>
      <c r="L12" s="605">
        <v>341</v>
      </c>
      <c r="M12" s="605">
        <v>736</v>
      </c>
    </row>
    <row r="13" spans="1:15" s="33" customFormat="1" ht="14.4" thickBot="1" x14ac:dyDescent="0.3">
      <c r="A13" s="33" t="s">
        <v>358</v>
      </c>
      <c r="B13" s="511">
        <v>712</v>
      </c>
      <c r="C13" s="511">
        <v>877</v>
      </c>
      <c r="D13" s="511">
        <v>756</v>
      </c>
      <c r="E13" s="606">
        <v>940</v>
      </c>
      <c r="F13" s="606">
        <v>941</v>
      </c>
      <c r="G13" s="606">
        <v>636</v>
      </c>
      <c r="H13" s="606">
        <v>511</v>
      </c>
      <c r="I13" s="606">
        <v>558</v>
      </c>
      <c r="J13" s="606">
        <v>556</v>
      </c>
      <c r="K13" s="606">
        <v>911</v>
      </c>
      <c r="L13" s="606">
        <v>1089</v>
      </c>
      <c r="M13" s="606">
        <v>1504</v>
      </c>
      <c r="O13" s="50"/>
    </row>
    <row r="14" spans="1:15" s="33" customFormat="1" ht="14.25" customHeight="1" thickTop="1" x14ac:dyDescent="0.25">
      <c r="A14" s="218" t="s">
        <v>571</v>
      </c>
      <c r="B14" s="442">
        <v>-5.0666666666666638E-2</v>
      </c>
      <c r="C14" s="442">
        <v>0.23174157303370779</v>
      </c>
      <c r="D14" s="442">
        <v>-0.1379703534777651</v>
      </c>
      <c r="E14" s="607">
        <v>0.24338624338624348</v>
      </c>
      <c r="F14" s="607">
        <v>1.0638297872340718E-3</v>
      </c>
      <c r="G14" s="607">
        <v>-0.32412327311370881</v>
      </c>
      <c r="H14" s="607">
        <v>-0.19654088050314467</v>
      </c>
      <c r="I14" s="607">
        <v>9.1976516634050931E-2</v>
      </c>
      <c r="J14" s="607">
        <v>-3.5842293906810374E-3</v>
      </c>
      <c r="K14" s="607">
        <v>0.63848920863309355</v>
      </c>
      <c r="L14" s="607">
        <v>0.19538968166849613</v>
      </c>
      <c r="M14" s="607">
        <f>M13/L13-1</f>
        <v>0.38108356290174461</v>
      </c>
    </row>
    <row r="15" spans="1:15" s="161" customFormat="1" ht="12.75" customHeight="1" x14ac:dyDescent="0.25">
      <c r="B15" s="169"/>
      <c r="C15" s="169"/>
      <c r="D15" s="169"/>
      <c r="E15" s="169"/>
      <c r="F15" s="169"/>
      <c r="G15" s="169"/>
      <c r="H15" s="169"/>
      <c r="I15" s="169"/>
      <c r="J15" s="169"/>
      <c r="K15" s="169"/>
      <c r="L15" s="169"/>
      <c r="M15" s="169"/>
      <c r="N15" s="459"/>
    </row>
    <row r="16" spans="1:15" s="287" customFormat="1" ht="11.4" x14ac:dyDescent="0.2">
      <c r="A16" s="286" t="s">
        <v>1139</v>
      </c>
    </row>
    <row r="17" spans="1:20" s="287" customFormat="1" ht="12.75" customHeight="1" x14ac:dyDescent="0.2">
      <c r="A17" s="286"/>
    </row>
    <row r="18" spans="1:20" s="287" customFormat="1" ht="11.4" x14ac:dyDescent="0.2">
      <c r="A18" s="1490" t="s">
        <v>1357</v>
      </c>
      <c r="B18" s="1490"/>
      <c r="C18" s="1490"/>
      <c r="D18" s="1490"/>
      <c r="E18" s="1490"/>
      <c r="F18" s="1490"/>
      <c r="G18" s="1490"/>
      <c r="H18" s="1490"/>
      <c r="I18" s="1490"/>
      <c r="J18" s="1490"/>
      <c r="K18" s="1490"/>
      <c r="L18" s="1490"/>
      <c r="M18" s="1490"/>
    </row>
    <row r="19" spans="1:20" s="287" customFormat="1" ht="11.4" x14ac:dyDescent="0.2">
      <c r="A19" s="1490" t="s">
        <v>1184</v>
      </c>
      <c r="B19" s="1490"/>
      <c r="C19" s="1490"/>
      <c r="D19" s="1490"/>
      <c r="E19" s="1490"/>
      <c r="F19" s="1490"/>
      <c r="G19" s="1490"/>
      <c r="H19" s="1490"/>
      <c r="I19" s="1490"/>
      <c r="J19" s="1490"/>
      <c r="K19" s="1490"/>
      <c r="L19" s="1490"/>
      <c r="M19" s="1490"/>
    </row>
    <row r="20" spans="1:20" s="287" customFormat="1" ht="11.4" x14ac:dyDescent="0.2">
      <c r="A20" s="1491" t="s">
        <v>716</v>
      </c>
      <c r="B20" s="1491"/>
      <c r="C20" s="1491"/>
      <c r="D20" s="1491"/>
      <c r="E20" s="1491"/>
      <c r="F20" s="1491"/>
      <c r="G20" s="1491"/>
      <c r="H20" s="1491"/>
      <c r="I20" s="1491"/>
      <c r="J20" s="1491"/>
      <c r="K20" s="1491"/>
      <c r="L20" s="1491"/>
      <c r="M20" s="1491"/>
    </row>
    <row r="21" spans="1:20" s="287" customFormat="1" ht="11.4" x14ac:dyDescent="0.2">
      <c r="A21" s="286"/>
    </row>
    <row r="22" spans="1:20" s="287" customFormat="1" ht="11.4" x14ac:dyDescent="0.2">
      <c r="A22" s="1491" t="s">
        <v>789</v>
      </c>
      <c r="B22" s="1491"/>
      <c r="C22" s="1491"/>
      <c r="D22" s="1491"/>
      <c r="E22" s="1491"/>
      <c r="F22" s="1491"/>
      <c r="G22" s="1491"/>
      <c r="H22" s="1491"/>
      <c r="I22" s="1491"/>
      <c r="J22" s="1491"/>
      <c r="K22" s="1491"/>
      <c r="L22" s="1491"/>
      <c r="M22" s="1491"/>
    </row>
    <row r="23" spans="1:20" s="287" customFormat="1" ht="11.4" x14ac:dyDescent="0.2">
      <c r="A23" s="1491" t="s">
        <v>717</v>
      </c>
      <c r="B23" s="1491"/>
      <c r="C23" s="1491"/>
      <c r="D23" s="1491"/>
      <c r="E23" s="1491"/>
      <c r="F23" s="1491"/>
      <c r="G23" s="1491"/>
      <c r="H23" s="1491"/>
      <c r="I23" s="1491"/>
      <c r="J23" s="1491"/>
      <c r="K23" s="1491"/>
      <c r="L23" s="1491"/>
      <c r="M23" s="1491"/>
    </row>
    <row r="24" spans="1:20" s="287" customFormat="1" ht="11.4" x14ac:dyDescent="0.2">
      <c r="A24" s="286"/>
    </row>
    <row r="25" spans="1:20" s="287" customFormat="1" ht="11.4" x14ac:dyDescent="0.2">
      <c r="A25" s="1491" t="s">
        <v>1427</v>
      </c>
      <c r="B25" s="1491"/>
      <c r="C25" s="1491"/>
      <c r="D25" s="1491"/>
      <c r="E25" s="1491"/>
      <c r="F25" s="1491"/>
      <c r="G25" s="1491"/>
      <c r="H25" s="1491"/>
      <c r="I25" s="1491"/>
      <c r="J25" s="1491"/>
      <c r="K25" s="1491"/>
      <c r="L25" s="1491"/>
      <c r="M25" s="1491"/>
    </row>
    <row r="26" spans="1:20" s="287" customFormat="1" ht="11.4" x14ac:dyDescent="0.2">
      <c r="A26" s="1491" t="s">
        <v>281</v>
      </c>
      <c r="B26" s="1491"/>
      <c r="C26" s="1491"/>
      <c r="D26" s="1491"/>
      <c r="E26" s="1491"/>
      <c r="F26" s="1491"/>
      <c r="G26" s="1491"/>
      <c r="H26" s="1491"/>
      <c r="I26" s="1491"/>
      <c r="J26" s="1491"/>
      <c r="K26" s="1491"/>
      <c r="L26" s="1491"/>
      <c r="M26" s="1491"/>
    </row>
    <row r="27" spans="1:20" x14ac:dyDescent="0.25">
      <c r="A27" s="2"/>
    </row>
    <row r="28" spans="1:20" ht="27" customHeight="1" x14ac:dyDescent="0.25">
      <c r="A28" s="1457" t="s">
        <v>2244</v>
      </c>
      <c r="B28" s="1457"/>
      <c r="C28" s="1457"/>
      <c r="D28" s="1457"/>
      <c r="E28" s="1457"/>
      <c r="F28" s="1457"/>
      <c r="G28" s="1457"/>
      <c r="H28" s="1457"/>
      <c r="I28" s="1457"/>
      <c r="J28" s="1457"/>
      <c r="K28" s="1457"/>
      <c r="L28" s="1457"/>
      <c r="M28" s="1457"/>
    </row>
    <row r="29" spans="1:20" s="161" customFormat="1" ht="12" customHeight="1" x14ac:dyDescent="0.25"/>
    <row r="30" spans="1:20" ht="17.399999999999999" x14ac:dyDescent="0.3">
      <c r="A30" s="1436" t="s">
        <v>727</v>
      </c>
      <c r="B30" s="1436"/>
      <c r="C30" s="1436"/>
      <c r="D30" s="1436"/>
      <c r="E30" s="1436"/>
      <c r="F30" s="1436"/>
      <c r="G30" s="1436"/>
      <c r="H30" s="1436"/>
      <c r="I30" s="1436"/>
      <c r="J30" s="1436"/>
      <c r="K30" s="1436"/>
      <c r="L30" s="1436"/>
      <c r="M30" s="1436"/>
      <c r="N30" s="30"/>
      <c r="O30" s="30"/>
      <c r="P30" s="30"/>
      <c r="Q30" s="30"/>
      <c r="R30" s="30"/>
      <c r="S30" s="30"/>
      <c r="T30" s="30"/>
    </row>
    <row r="31" spans="1:20" ht="17.399999999999999" x14ac:dyDescent="0.3">
      <c r="A31" s="16"/>
      <c r="B31" s="16"/>
      <c r="C31" s="16"/>
      <c r="D31" s="16"/>
      <c r="E31" s="16"/>
      <c r="F31" s="16"/>
      <c r="G31" s="16"/>
      <c r="H31" s="16"/>
      <c r="I31" s="16"/>
      <c r="J31" s="16"/>
      <c r="K31" s="16"/>
      <c r="L31" s="16"/>
      <c r="M31" s="16"/>
      <c r="N31" s="16"/>
      <c r="O31" s="16"/>
      <c r="P31" s="16"/>
      <c r="Q31" s="16"/>
      <c r="R31" s="16"/>
      <c r="S31" s="16"/>
      <c r="T31" s="16"/>
    </row>
    <row r="32" spans="1:20" ht="17.399999999999999" x14ac:dyDescent="0.3">
      <c r="A32" s="1437" t="s">
        <v>2529</v>
      </c>
      <c r="B32" s="1437"/>
      <c r="C32" s="1437"/>
      <c r="D32" s="1437"/>
      <c r="E32" s="1437"/>
      <c r="F32" s="1437"/>
      <c r="G32" s="1437"/>
      <c r="H32" s="1437"/>
      <c r="I32" s="1437"/>
      <c r="J32" s="1437"/>
      <c r="K32" s="1437"/>
      <c r="L32" s="1437"/>
      <c r="M32" s="1437"/>
      <c r="N32" s="30"/>
      <c r="O32" s="30"/>
      <c r="P32" s="30"/>
      <c r="Q32" s="30"/>
      <c r="R32" s="30"/>
      <c r="S32" s="30"/>
      <c r="T32" s="30"/>
    </row>
    <row r="33" spans="1:20" ht="17.399999999999999" x14ac:dyDescent="0.3">
      <c r="A33" s="1437" t="s">
        <v>444</v>
      </c>
      <c r="B33" s="1437"/>
      <c r="C33" s="1437"/>
      <c r="D33" s="1437"/>
      <c r="E33" s="1437"/>
      <c r="F33" s="1437"/>
      <c r="G33" s="1437"/>
      <c r="H33" s="1437"/>
      <c r="I33" s="1437"/>
      <c r="J33" s="1437"/>
      <c r="K33" s="1437"/>
      <c r="L33" s="1437"/>
      <c r="M33" s="1437"/>
      <c r="N33" s="30"/>
      <c r="O33" s="30"/>
      <c r="P33" s="30"/>
      <c r="Q33" s="30"/>
      <c r="R33" s="30"/>
      <c r="S33" s="30"/>
      <c r="T33" s="30"/>
    </row>
    <row r="34" spans="1:20" ht="17.399999999999999" x14ac:dyDescent="0.3">
      <c r="A34" s="1437" t="s">
        <v>29</v>
      </c>
      <c r="B34" s="1437"/>
      <c r="C34" s="1437"/>
      <c r="D34" s="1437"/>
      <c r="E34" s="1437"/>
      <c r="F34" s="1437"/>
      <c r="G34" s="1437"/>
      <c r="H34" s="1437"/>
      <c r="I34" s="1437"/>
      <c r="J34" s="1437"/>
      <c r="K34" s="1437"/>
      <c r="L34" s="1437"/>
      <c r="M34" s="1437"/>
      <c r="N34" s="30"/>
      <c r="O34" s="30"/>
      <c r="P34" s="30"/>
      <c r="Q34" s="30"/>
      <c r="R34" s="30"/>
      <c r="S34" s="30"/>
      <c r="T34" s="30"/>
    </row>
    <row r="35" spans="1:20" ht="12.75" customHeight="1" x14ac:dyDescent="0.3">
      <c r="A35" s="16"/>
      <c r="B35" s="16"/>
      <c r="C35" s="16"/>
      <c r="D35" s="16"/>
      <c r="E35" s="16"/>
      <c r="F35" s="16"/>
      <c r="G35" s="16"/>
      <c r="H35" s="16"/>
      <c r="I35" s="16"/>
      <c r="J35" s="16"/>
      <c r="K35" s="16"/>
      <c r="L35" s="16"/>
      <c r="M35" s="16"/>
      <c r="N35" s="16" t="s">
        <v>1180</v>
      </c>
      <c r="O35" s="16"/>
      <c r="P35" s="16"/>
      <c r="Q35" s="16"/>
      <c r="R35" s="16"/>
      <c r="S35" s="16"/>
      <c r="T35" s="16"/>
    </row>
    <row r="36" spans="1:20" ht="15.6" x14ac:dyDescent="0.3">
      <c r="A36" s="2"/>
      <c r="B36" s="38">
        <v>2008</v>
      </c>
      <c r="C36" s="38">
        <v>2009</v>
      </c>
      <c r="D36" s="38">
        <v>2010</v>
      </c>
      <c r="E36" s="608">
        <v>2011</v>
      </c>
      <c r="F36" s="608">
        <v>2012</v>
      </c>
      <c r="G36" s="608">
        <v>2013</v>
      </c>
      <c r="H36" s="608">
        <v>2014</v>
      </c>
      <c r="I36" s="608">
        <v>2015</v>
      </c>
      <c r="J36" s="608">
        <v>2016</v>
      </c>
      <c r="K36" s="608">
        <v>2017</v>
      </c>
      <c r="L36" s="608">
        <v>2018</v>
      </c>
      <c r="M36" s="608">
        <v>2019</v>
      </c>
    </row>
    <row r="37" spans="1:20" ht="4.5" customHeight="1" thickBot="1" x14ac:dyDescent="0.3">
      <c r="A37" s="2"/>
      <c r="B37" s="205"/>
      <c r="C37" s="205"/>
      <c r="D37" s="205"/>
      <c r="E37" s="602"/>
      <c r="F37" s="602"/>
      <c r="G37" s="602"/>
      <c r="H37" s="602"/>
      <c r="I37" s="602"/>
      <c r="J37" s="602"/>
      <c r="K37" s="602"/>
      <c r="L37" s="602"/>
      <c r="M37" s="602"/>
    </row>
    <row r="38" spans="1:20" ht="4.5" customHeight="1" x14ac:dyDescent="0.25">
      <c r="A38" s="2"/>
      <c r="B38" s="967"/>
      <c r="C38" s="967"/>
      <c r="D38" s="967"/>
      <c r="E38" s="603"/>
      <c r="F38" s="603"/>
      <c r="G38" s="603"/>
      <c r="H38" s="603"/>
      <c r="I38" s="603"/>
      <c r="J38" s="603"/>
      <c r="K38" s="603"/>
      <c r="L38" s="603"/>
      <c r="M38" s="603"/>
    </row>
    <row r="39" spans="1:20" ht="13.8" x14ac:dyDescent="0.25">
      <c r="A39" s="164" t="s">
        <v>335</v>
      </c>
      <c r="B39" s="185">
        <v>2.2000000000000002</v>
      </c>
      <c r="C39" s="185">
        <v>3</v>
      </c>
      <c r="D39" s="185">
        <v>2.2000000000000002</v>
      </c>
      <c r="E39" s="185">
        <v>3.4</v>
      </c>
      <c r="F39" s="185">
        <v>5.7</v>
      </c>
      <c r="G39" s="185">
        <v>8</v>
      </c>
      <c r="H39" s="185">
        <v>5.4</v>
      </c>
      <c r="I39" s="185">
        <v>4.2</v>
      </c>
      <c r="J39" s="185">
        <v>1.5</v>
      </c>
      <c r="K39" s="185">
        <v>0.8</v>
      </c>
      <c r="L39" s="185">
        <v>0.1</v>
      </c>
      <c r="M39" s="185">
        <v>1.2</v>
      </c>
    </row>
    <row r="40" spans="1:20" ht="13.8" x14ac:dyDescent="0.25">
      <c r="A40" s="164" t="s">
        <v>594</v>
      </c>
      <c r="B40" s="185">
        <v>4.2</v>
      </c>
      <c r="C40" s="185">
        <v>1.7</v>
      </c>
      <c r="D40" s="185">
        <v>1.1000000000000001</v>
      </c>
      <c r="E40" s="185">
        <v>1.1000000000000001</v>
      </c>
      <c r="F40" s="185">
        <v>1.2</v>
      </c>
      <c r="G40" s="185">
        <v>3</v>
      </c>
      <c r="H40" s="185">
        <v>3.1</v>
      </c>
      <c r="I40" s="185">
        <v>7.6</v>
      </c>
      <c r="J40" s="185">
        <v>4</v>
      </c>
      <c r="K40" s="185">
        <v>3</v>
      </c>
      <c r="L40" s="185">
        <v>1.1000000000000001</v>
      </c>
      <c r="M40" s="185">
        <v>1.1000000000000001</v>
      </c>
    </row>
    <row r="41" spans="1:20" x14ac:dyDescent="0.25">
      <c r="A41" s="512"/>
      <c r="B41" s="177"/>
      <c r="C41" s="177"/>
      <c r="D41" s="177"/>
      <c r="E41" s="177"/>
      <c r="F41" s="177"/>
      <c r="G41" s="177"/>
      <c r="H41" s="177"/>
      <c r="I41" s="177"/>
      <c r="J41" s="177"/>
      <c r="K41" s="177"/>
      <c r="L41" s="177"/>
      <c r="M41" s="177"/>
    </row>
    <row r="42" spans="1:20" ht="29.25" customHeight="1" x14ac:dyDescent="0.25">
      <c r="A42" s="1457" t="s">
        <v>2245</v>
      </c>
      <c r="B42" s="1457"/>
      <c r="C42" s="1457"/>
      <c r="D42" s="1457"/>
      <c r="E42" s="1457"/>
      <c r="F42" s="1457"/>
      <c r="G42" s="1457"/>
      <c r="H42" s="1457"/>
      <c r="I42" s="1457"/>
      <c r="J42" s="1457"/>
      <c r="K42" s="1457"/>
      <c r="L42" s="1457"/>
      <c r="M42" s="1457"/>
    </row>
    <row r="43" spans="1:20" ht="10.5" customHeight="1" x14ac:dyDescent="0.25">
      <c r="A43" s="1270"/>
      <c r="B43" s="1270"/>
      <c r="C43" s="1270"/>
      <c r="D43" s="1270"/>
      <c r="E43" s="1270"/>
      <c r="F43" s="1270"/>
      <c r="G43" s="1270"/>
      <c r="H43" s="1270"/>
      <c r="I43" s="1270"/>
      <c r="J43" s="1270"/>
      <c r="K43" s="1270"/>
      <c r="L43" s="1270"/>
      <c r="M43" s="1270"/>
    </row>
    <row r="44" spans="1:20" ht="27.75" customHeight="1" x14ac:dyDescent="0.25">
      <c r="A44" s="1457" t="s">
        <v>2246</v>
      </c>
      <c r="B44" s="1457"/>
      <c r="C44" s="1457"/>
      <c r="D44" s="1457"/>
      <c r="E44" s="1457"/>
      <c r="F44" s="1457"/>
      <c r="G44" s="1457"/>
      <c r="H44" s="1457"/>
      <c r="I44" s="1457"/>
      <c r="J44" s="1457"/>
      <c r="K44" s="1457"/>
      <c r="L44" s="1457"/>
      <c r="M44" s="1457"/>
    </row>
    <row r="45" spans="1:20" ht="13.8" x14ac:dyDescent="0.25">
      <c r="A45" s="949"/>
      <c r="B45" s="949"/>
      <c r="C45" s="949"/>
      <c r="D45" s="949"/>
      <c r="E45" s="949"/>
      <c r="F45" s="949"/>
      <c r="G45" s="949"/>
      <c r="H45" s="949"/>
      <c r="I45" s="949"/>
      <c r="J45" s="949"/>
      <c r="K45" s="949"/>
      <c r="L45" s="949"/>
      <c r="M45" s="949"/>
    </row>
    <row r="46" spans="1:20" ht="17.399999999999999" x14ac:dyDescent="0.3">
      <c r="A46" s="1436" t="s">
        <v>732</v>
      </c>
      <c r="B46" s="1489"/>
      <c r="C46" s="1489"/>
      <c r="D46" s="1489"/>
      <c r="E46" s="1489"/>
      <c r="F46" s="1489"/>
      <c r="G46" s="1489"/>
      <c r="H46" s="1489"/>
      <c r="I46" s="1489"/>
      <c r="J46" s="1489"/>
      <c r="K46" s="1489"/>
      <c r="L46" s="1489"/>
      <c r="M46" s="1489"/>
    </row>
    <row r="47" spans="1:20" ht="17.399999999999999" x14ac:dyDescent="0.3">
      <c r="A47" s="513"/>
      <c r="B47" s="514"/>
      <c r="C47" s="514"/>
      <c r="D47" s="514"/>
      <c r="E47" s="514"/>
      <c r="F47" s="514"/>
      <c r="G47" s="514"/>
      <c r="H47" s="514"/>
      <c r="I47" s="514"/>
      <c r="J47" s="514"/>
      <c r="K47" s="514"/>
      <c r="L47" s="514"/>
      <c r="M47" s="514"/>
    </row>
    <row r="48" spans="1:20" ht="17.399999999999999" x14ac:dyDescent="0.3">
      <c r="A48" s="1437" t="s">
        <v>2530</v>
      </c>
      <c r="B48" s="1488"/>
      <c r="C48" s="1488"/>
      <c r="D48" s="1488"/>
      <c r="E48" s="1488"/>
      <c r="F48" s="1488"/>
      <c r="G48" s="1488"/>
      <c r="H48" s="1488"/>
      <c r="I48" s="1488"/>
      <c r="J48" s="1488"/>
      <c r="K48" s="1488"/>
      <c r="L48" s="1488"/>
      <c r="M48" s="1488"/>
    </row>
    <row r="49" spans="1:13" ht="17.399999999999999" x14ac:dyDescent="0.3">
      <c r="A49" s="1488" t="s">
        <v>852</v>
      </c>
      <c r="B49" s="1488"/>
      <c r="C49" s="1488"/>
      <c r="D49" s="1488"/>
      <c r="E49" s="1488"/>
      <c r="F49" s="1488"/>
      <c r="G49" s="1488"/>
      <c r="H49" s="1488"/>
      <c r="I49" s="1488"/>
      <c r="J49" s="1488"/>
      <c r="K49" s="1488"/>
      <c r="L49" s="1488"/>
      <c r="M49" s="1488"/>
    </row>
    <row r="50" spans="1:13" ht="18" customHeight="1" x14ac:dyDescent="0.3">
      <c r="A50" s="1488" t="s">
        <v>542</v>
      </c>
      <c r="B50" s="1488"/>
      <c r="C50" s="1488"/>
      <c r="D50" s="1488"/>
      <c r="E50" s="1488"/>
      <c r="F50" s="1488"/>
      <c r="G50" s="1488"/>
      <c r="H50" s="1488"/>
      <c r="I50" s="1488"/>
      <c r="J50" s="1488"/>
      <c r="K50" s="1488"/>
      <c r="L50" s="1488"/>
      <c r="M50" s="1488"/>
    </row>
    <row r="51" spans="1:13" ht="12.75" customHeight="1" x14ac:dyDescent="0.3">
      <c r="A51" s="513"/>
      <c r="B51" s="499"/>
      <c r="C51" s="499"/>
      <c r="D51" s="499"/>
      <c r="E51" s="499"/>
      <c r="F51" s="499"/>
      <c r="G51" s="499"/>
      <c r="H51" s="499"/>
      <c r="I51" s="499"/>
      <c r="J51" s="499"/>
      <c r="K51" s="499"/>
      <c r="L51" s="499"/>
      <c r="M51" s="499"/>
    </row>
    <row r="52" spans="1:13" ht="15.6" x14ac:dyDescent="0.3">
      <c r="A52" s="515" t="s">
        <v>622</v>
      </c>
      <c r="B52" s="1070" t="s">
        <v>590</v>
      </c>
      <c r="C52" s="1070" t="s">
        <v>926</v>
      </c>
      <c r="D52" s="1070">
        <v>2010</v>
      </c>
      <c r="E52" s="608">
        <v>2011</v>
      </c>
      <c r="F52" s="608">
        <v>2012</v>
      </c>
      <c r="G52" s="608">
        <v>2013</v>
      </c>
      <c r="H52" s="608">
        <v>2014</v>
      </c>
      <c r="I52" s="608">
        <v>2015</v>
      </c>
      <c r="J52" s="608">
        <v>2016</v>
      </c>
      <c r="K52" s="608">
        <v>2017</v>
      </c>
      <c r="L52" s="608">
        <v>2018</v>
      </c>
      <c r="M52" s="608">
        <v>2019</v>
      </c>
    </row>
    <row r="53" spans="1:13" ht="4.5" customHeight="1" thickBot="1" x14ac:dyDescent="0.3">
      <c r="A53" s="516"/>
      <c r="B53" s="517"/>
      <c r="C53" s="517"/>
      <c r="D53" s="517"/>
      <c r="E53" s="609"/>
      <c r="F53" s="609"/>
      <c r="G53" s="609"/>
      <c r="H53" s="609"/>
      <c r="I53" s="609"/>
      <c r="J53" s="609"/>
      <c r="K53" s="609"/>
      <c r="L53" s="609"/>
      <c r="M53" s="609"/>
    </row>
    <row r="54" spans="1:13" ht="3.75" customHeight="1" x14ac:dyDescent="0.25">
      <c r="A54" s="518"/>
      <c r="B54" s="417"/>
      <c r="C54" s="417"/>
      <c r="D54" s="417"/>
      <c r="E54" s="610"/>
      <c r="F54" s="610"/>
      <c r="G54" s="610"/>
      <c r="H54" s="610"/>
      <c r="I54" s="610"/>
      <c r="J54" s="610"/>
      <c r="K54" s="610"/>
      <c r="L54" s="610"/>
      <c r="M54" s="610"/>
    </row>
    <row r="55" spans="1:13" ht="13.8" x14ac:dyDescent="0.25">
      <c r="A55" s="164" t="s">
        <v>75</v>
      </c>
      <c r="B55" s="179">
        <v>432</v>
      </c>
      <c r="C55" s="179">
        <v>447</v>
      </c>
      <c r="D55" s="179">
        <v>477</v>
      </c>
      <c r="E55" s="604">
        <v>490</v>
      </c>
      <c r="F55" s="604">
        <v>513</v>
      </c>
      <c r="G55" s="604">
        <v>531</v>
      </c>
      <c r="H55" s="604">
        <v>523</v>
      </c>
      <c r="I55" s="604">
        <v>533</v>
      </c>
      <c r="J55" s="604">
        <v>560</v>
      </c>
      <c r="K55" s="604">
        <v>576</v>
      </c>
      <c r="L55" s="604">
        <v>585</v>
      </c>
      <c r="M55" s="604">
        <v>581</v>
      </c>
    </row>
    <row r="56" spans="1:13" ht="13.8" x14ac:dyDescent="0.25">
      <c r="A56" s="164" t="s">
        <v>76</v>
      </c>
      <c r="B56" s="179">
        <v>538</v>
      </c>
      <c r="C56" s="179">
        <v>561</v>
      </c>
      <c r="D56" s="179">
        <v>577</v>
      </c>
      <c r="E56" s="604">
        <v>602</v>
      </c>
      <c r="F56" s="604">
        <v>632</v>
      </c>
      <c r="G56" s="604">
        <v>649</v>
      </c>
      <c r="H56" s="604">
        <v>672</v>
      </c>
      <c r="I56" s="604">
        <v>685</v>
      </c>
      <c r="J56" s="604">
        <v>704</v>
      </c>
      <c r="K56" s="604">
        <v>734</v>
      </c>
      <c r="L56" s="604">
        <v>755</v>
      </c>
      <c r="M56" s="604">
        <v>780</v>
      </c>
    </row>
    <row r="57" spans="1:13" ht="13.8" x14ac:dyDescent="0.25">
      <c r="A57" s="164" t="s">
        <v>77</v>
      </c>
      <c r="B57" s="179">
        <v>675</v>
      </c>
      <c r="C57" s="179">
        <v>703</v>
      </c>
      <c r="D57" s="179">
        <v>733</v>
      </c>
      <c r="E57" s="604">
        <v>762</v>
      </c>
      <c r="F57" s="604">
        <v>804</v>
      </c>
      <c r="G57" s="604">
        <v>805</v>
      </c>
      <c r="H57" s="604">
        <v>837</v>
      </c>
      <c r="I57" s="604">
        <v>834</v>
      </c>
      <c r="J57" s="604">
        <v>876</v>
      </c>
      <c r="K57" s="604">
        <v>911</v>
      </c>
      <c r="L57" s="604">
        <v>937</v>
      </c>
      <c r="M57" s="604">
        <v>962</v>
      </c>
    </row>
    <row r="58" spans="1:13" ht="13.8" x14ac:dyDescent="0.25">
      <c r="A58" s="164" t="s">
        <v>465</v>
      </c>
      <c r="B58" s="179">
        <v>843</v>
      </c>
      <c r="C58" s="179">
        <v>861</v>
      </c>
      <c r="D58" s="179">
        <v>835</v>
      </c>
      <c r="E58" s="604">
        <v>928</v>
      </c>
      <c r="F58" s="604">
        <v>972</v>
      </c>
      <c r="G58" s="604">
        <v>985</v>
      </c>
      <c r="H58" s="604">
        <v>972</v>
      </c>
      <c r="I58" s="604">
        <v>990</v>
      </c>
      <c r="J58" s="604">
        <v>1015</v>
      </c>
      <c r="K58" s="604">
        <v>1040</v>
      </c>
      <c r="L58" s="604">
        <v>1059</v>
      </c>
      <c r="M58" s="604">
        <v>1110</v>
      </c>
    </row>
    <row r="59" spans="1:13" ht="13.8" x14ac:dyDescent="0.25">
      <c r="A59" s="1371"/>
      <c r="B59" s="179"/>
      <c r="C59" s="179"/>
      <c r="D59" s="179"/>
      <c r="E59" s="604"/>
      <c r="F59" s="604"/>
      <c r="G59" s="604"/>
      <c r="H59" s="604"/>
      <c r="I59" s="604"/>
      <c r="J59" s="604"/>
      <c r="K59" s="604"/>
      <c r="L59" s="604"/>
      <c r="M59" s="604"/>
    </row>
    <row r="60" spans="1:13" ht="12.75" customHeight="1" x14ac:dyDescent="0.25">
      <c r="A60" s="1370" t="s">
        <v>2531</v>
      </c>
      <c r="B60" s="283"/>
      <c r="C60" s="283"/>
      <c r="D60" s="283"/>
      <c r="E60" s="283"/>
      <c r="F60" s="283"/>
      <c r="G60" s="283"/>
      <c r="H60" s="283"/>
      <c r="I60" s="284"/>
      <c r="J60" s="284"/>
      <c r="K60" s="284"/>
      <c r="L60" s="284"/>
      <c r="M60" s="283"/>
    </row>
    <row r="61" spans="1:13" ht="39" customHeight="1" x14ac:dyDescent="0.25">
      <c r="A61" s="1457" t="s">
        <v>2247</v>
      </c>
      <c r="B61" s="1457"/>
      <c r="C61" s="1457"/>
      <c r="D61" s="1457"/>
      <c r="E61" s="1457"/>
      <c r="F61" s="1457"/>
      <c r="G61" s="1457"/>
      <c r="H61" s="1457"/>
      <c r="I61" s="1457"/>
      <c r="J61" s="1457"/>
      <c r="K61" s="1457"/>
      <c r="L61" s="1457"/>
      <c r="M61" s="1457"/>
    </row>
    <row r="62" spans="1:13" ht="13.8" x14ac:dyDescent="0.25">
      <c r="A62" s="10"/>
      <c r="C62" s="239"/>
      <c r="D62" s="239"/>
      <c r="F62" s="239"/>
      <c r="G62" s="239"/>
      <c r="H62" s="239"/>
      <c r="I62" s="239"/>
      <c r="J62" s="239"/>
      <c r="K62" s="239"/>
      <c r="L62" s="240"/>
    </row>
    <row r="63" spans="1:13" ht="13.8" x14ac:dyDescent="0.25">
      <c r="A63" s="10"/>
      <c r="C63" s="239"/>
      <c r="D63" s="239"/>
      <c r="F63" s="239"/>
      <c r="G63" s="239"/>
      <c r="H63" s="239"/>
      <c r="I63" s="239"/>
      <c r="J63" s="239"/>
      <c r="K63" s="239"/>
      <c r="L63" s="239"/>
    </row>
    <row r="64" spans="1:13" ht="13.8" x14ac:dyDescent="0.25">
      <c r="A64" s="10"/>
      <c r="C64" s="239"/>
      <c r="D64" s="239"/>
      <c r="F64" s="239"/>
      <c r="G64" s="239"/>
      <c r="H64" s="239"/>
      <c r="I64" s="239"/>
      <c r="J64" s="239"/>
      <c r="K64" s="239"/>
      <c r="L64" s="239"/>
    </row>
    <row r="65" spans="1:13" ht="13.8" x14ac:dyDescent="0.25">
      <c r="A65" s="10"/>
      <c r="C65" s="262"/>
      <c r="D65" s="262"/>
      <c r="E65" s="262"/>
      <c r="F65" s="262"/>
      <c r="G65" s="262"/>
      <c r="H65" s="262"/>
      <c r="I65" s="262"/>
      <c r="J65" s="262"/>
      <c r="K65" s="262"/>
      <c r="L65" s="262"/>
    </row>
    <row r="66" spans="1:13" ht="13.8" x14ac:dyDescent="0.25">
      <c r="A66" s="164"/>
    </row>
    <row r="67" spans="1:13" x14ac:dyDescent="0.25">
      <c r="A67" s="2"/>
    </row>
    <row r="68" spans="1:13" x14ac:dyDescent="0.25">
      <c r="A68" s="2"/>
    </row>
    <row r="69" spans="1:13" ht="13.8" x14ac:dyDescent="0.25">
      <c r="A69" s="164"/>
      <c r="B69" s="161"/>
      <c r="C69" s="161"/>
      <c r="D69" s="161"/>
      <c r="E69" s="161"/>
      <c r="F69" s="161"/>
      <c r="G69" s="161"/>
      <c r="H69" s="161"/>
      <c r="I69" s="161"/>
      <c r="J69" s="161"/>
      <c r="K69" s="161"/>
      <c r="L69" s="161"/>
      <c r="M69" s="161"/>
    </row>
    <row r="70" spans="1:13" ht="13.8" x14ac:dyDescent="0.25">
      <c r="A70" s="164"/>
      <c r="B70" s="161"/>
      <c r="C70" s="161"/>
      <c r="D70" s="161"/>
      <c r="E70" s="161"/>
      <c r="F70" s="161"/>
      <c r="G70" s="161"/>
      <c r="H70" s="161"/>
      <c r="I70" s="161"/>
      <c r="J70" s="161"/>
      <c r="K70" s="161"/>
      <c r="L70" s="161"/>
      <c r="M70" s="161"/>
    </row>
  </sheetData>
  <customSheetViews>
    <customSheetView guid="{F67F5823-51D5-4D47-B100-5B47C1E6BCB9}" showPageBreaks="1" fitToPage="1" printArea="1">
      <selection activeCell="M11" sqref="M11:M12"/>
      <pageMargins left="0.75" right="0.75" top="1" bottom="1" header="0.5" footer="0.5"/>
      <printOptions horizontalCentered="1"/>
      <pageSetup scale="80" firstPageNumber="33" orientation="portrait" horizontalDpi="4294967293" verticalDpi="300" r:id="rId1"/>
      <headerFooter alignWithMargins="0">
        <oddFooter>&amp;C&amp;P</oddFooter>
      </headerFooter>
    </customSheetView>
    <customSheetView guid="{9014CDA8-C3FC-41E6-A045-DAEFC55B82B1}" showPageBreaks="1" fitToPage="1" printArea="1" topLeftCell="A44">
      <selection activeCell="A46" sqref="A46:M46"/>
      <pageMargins left="0.75" right="0.75" top="1" bottom="1" header="0.5" footer="0.5"/>
      <printOptions horizontalCentered="1"/>
      <pageSetup scale="79" firstPageNumber="33" orientation="portrait" horizontalDpi="4294967293" verticalDpi="300" r:id="rId2"/>
      <headerFooter alignWithMargins="0">
        <oddFooter>&amp;C&amp;P</oddFooter>
      </headerFooter>
    </customSheetView>
  </customSheetViews>
  <mergeCells count="22">
    <mergeCell ref="A26:M26"/>
    <mergeCell ref="A61:M61"/>
    <mergeCell ref="A50:M50"/>
    <mergeCell ref="A34:M34"/>
    <mergeCell ref="A48:M48"/>
    <mergeCell ref="A49:M49"/>
    <mergeCell ref="A1:M1"/>
    <mergeCell ref="A3:M3"/>
    <mergeCell ref="A4:M4"/>
    <mergeCell ref="A46:M46"/>
    <mergeCell ref="A30:M30"/>
    <mergeCell ref="A32:M32"/>
    <mergeCell ref="A33:M33"/>
    <mergeCell ref="A28:M28"/>
    <mergeCell ref="A42:M42"/>
    <mergeCell ref="A44:M44"/>
    <mergeCell ref="A18:M18"/>
    <mergeCell ref="A19:M19"/>
    <mergeCell ref="A20:M20"/>
    <mergeCell ref="A22:M22"/>
    <mergeCell ref="A23:M23"/>
    <mergeCell ref="A25:M25"/>
  </mergeCells>
  <phoneticPr fontId="0" type="noConversion"/>
  <hyperlinks>
    <hyperlink ref="A42:M42" r:id="rId3" display="Source: Statistics Canada. Table 34-10-0128-01 Canada Mortgage and Housing Corporation, vacancy rates, apartment structures of six units and over, privately initiated in urban centres of 50,000 and over"/>
    <hyperlink ref="A61:M61" r:id="rId4" display="Source: Statistics Canada. Table 34-10-0133-01 Canada Mortgage and Housing Corporation, average rents for areas with a population of 10,000 and over"/>
    <hyperlink ref="A28:M28" r:id="rId5" display="Source: Statistics Canada. Table 34-10-0126-01 Canada Mortgage and Housing Corporation, housing starts, under construction and completions, all areas, annual"/>
    <hyperlink ref="A44:M44" r:id="rId6" display="Statistics Canada. Table 34-10-0129-01 Canada Mortgage and Housing Corporation, vacancy rates, apartment structures of six units and over, privately initiated in urban centres of 10,000 to 49,999"/>
  </hyperlinks>
  <printOptions horizontalCentered="1"/>
  <pageMargins left="0.74803149606299202" right="0.74803149606299202" top="0.98425196850393704" bottom="0.98425196850393704" header="0.511811023622047" footer="0.511811023622047"/>
  <pageSetup scale="72" firstPageNumber="27" orientation="portrait" useFirstPageNumber="1" r:id="rId7"/>
  <headerFooter alignWithMargins="0"/>
  <legacyDrawingHF r:id="rId8"/>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6"/>
    <pageSetUpPr fitToPage="1"/>
  </sheetPr>
  <dimension ref="A1:H67"/>
  <sheetViews>
    <sheetView zoomScaleNormal="100" workbookViewId="0">
      <selection sqref="A1:H1"/>
    </sheetView>
  </sheetViews>
  <sheetFormatPr defaultRowHeight="13.2" x14ac:dyDescent="0.25"/>
  <cols>
    <col min="1" max="1" width="7.44140625" customWidth="1"/>
    <col min="2" max="2" width="11.44140625" bestFit="1" customWidth="1"/>
    <col min="3" max="3" width="13.6640625" bestFit="1" customWidth="1"/>
    <col min="4" max="5" width="13.5546875" bestFit="1" customWidth="1"/>
    <col min="6" max="6" width="16.6640625" bestFit="1" customWidth="1"/>
    <col min="7" max="7" width="14.44140625" bestFit="1" customWidth="1"/>
    <col min="8" max="8" width="11.44140625" bestFit="1" customWidth="1"/>
  </cols>
  <sheetData>
    <row r="1" spans="1:8" ht="17.399999999999999" x14ac:dyDescent="0.3">
      <c r="A1" s="1436" t="s">
        <v>1177</v>
      </c>
      <c r="B1" s="1436"/>
      <c r="C1" s="1436"/>
      <c r="D1" s="1436"/>
      <c r="E1" s="1436"/>
      <c r="F1" s="1436"/>
      <c r="G1" s="1436"/>
      <c r="H1" s="1436"/>
    </row>
    <row r="2" spans="1:8" ht="17.399999999999999" x14ac:dyDescent="0.3">
      <c r="A2" s="49"/>
      <c r="B2" s="2"/>
      <c r="C2" s="2"/>
      <c r="D2" s="2"/>
    </row>
    <row r="3" spans="1:8" ht="17.399999999999999" x14ac:dyDescent="0.3">
      <c r="A3" s="1437" t="s">
        <v>2532</v>
      </c>
      <c r="B3" s="1437"/>
      <c r="C3" s="1437"/>
      <c r="D3" s="1437"/>
      <c r="E3" s="1437"/>
      <c r="F3" s="1437"/>
      <c r="G3" s="1437"/>
      <c r="H3" s="1437"/>
    </row>
    <row r="4" spans="1:8" ht="17.399999999999999" x14ac:dyDescent="0.3">
      <c r="A4" s="1437" t="s">
        <v>444</v>
      </c>
      <c r="B4" s="1437"/>
      <c r="C4" s="1437"/>
      <c r="D4" s="1437"/>
      <c r="E4" s="1437"/>
      <c r="F4" s="1437"/>
      <c r="G4" s="1437"/>
      <c r="H4" s="1437"/>
    </row>
    <row r="5" spans="1:8" ht="18" customHeight="1" x14ac:dyDescent="0.3">
      <c r="A5" s="1437" t="s">
        <v>1394</v>
      </c>
      <c r="B5" s="1437"/>
      <c r="C5" s="1437"/>
      <c r="D5" s="1437"/>
      <c r="E5" s="1437"/>
      <c r="F5" s="1437"/>
      <c r="G5" s="1437"/>
      <c r="H5" s="1437"/>
    </row>
    <row r="7" spans="1:8" x14ac:dyDescent="0.25">
      <c r="C7" s="15"/>
      <c r="F7" s="15"/>
      <c r="G7" s="15"/>
      <c r="H7" s="15"/>
    </row>
    <row r="8" spans="1:8" s="17" customFormat="1" ht="15.6" x14ac:dyDescent="0.3">
      <c r="A8" s="38"/>
      <c r="B8" s="38" t="s">
        <v>373</v>
      </c>
      <c r="C8" s="38" t="s">
        <v>776</v>
      </c>
      <c r="D8" s="38" t="s">
        <v>373</v>
      </c>
      <c r="E8" s="38" t="s">
        <v>1267</v>
      </c>
      <c r="F8" s="38" t="s">
        <v>1064</v>
      </c>
      <c r="G8" s="38"/>
      <c r="H8" s="38"/>
    </row>
    <row r="9" spans="1:8" s="17" customFormat="1" ht="15.6" x14ac:dyDescent="0.3">
      <c r="A9" s="59" t="s">
        <v>622</v>
      </c>
      <c r="B9" s="38" t="s">
        <v>1268</v>
      </c>
      <c r="C9" s="38" t="s">
        <v>1068</v>
      </c>
      <c r="D9" s="38" t="s">
        <v>172</v>
      </c>
      <c r="E9" s="38" t="s">
        <v>172</v>
      </c>
      <c r="F9" s="60" t="s">
        <v>1269</v>
      </c>
      <c r="G9" s="60" t="s">
        <v>174</v>
      </c>
      <c r="H9" s="60" t="s">
        <v>173</v>
      </c>
    </row>
    <row r="10" spans="1:8" ht="4.5" customHeight="1" thickBot="1" x14ac:dyDescent="0.3">
      <c r="A10" s="18"/>
      <c r="B10" s="19"/>
      <c r="C10" s="19"/>
      <c r="D10" s="19"/>
      <c r="E10" s="19"/>
      <c r="F10" s="19"/>
      <c r="G10" s="19"/>
      <c r="H10" s="19"/>
    </row>
    <row r="11" spans="1:8" ht="4.5" customHeight="1" x14ac:dyDescent="0.25">
      <c r="A11" s="2"/>
      <c r="B11" s="15"/>
      <c r="C11" s="15"/>
      <c r="D11" s="15"/>
      <c r="E11" s="15"/>
      <c r="F11" s="15"/>
      <c r="G11" s="15"/>
      <c r="H11" s="15"/>
    </row>
    <row r="12" spans="1:8" s="27" customFormat="1" ht="13.8" x14ac:dyDescent="0.25">
      <c r="A12" s="10">
        <v>2002</v>
      </c>
      <c r="B12" s="12">
        <v>146170</v>
      </c>
      <c r="C12" s="68">
        <v>-32.699169847460041</v>
      </c>
      <c r="D12" s="12">
        <v>96363</v>
      </c>
      <c r="E12" s="12">
        <v>49807</v>
      </c>
      <c r="F12" s="12">
        <v>14731</v>
      </c>
      <c r="G12" s="12">
        <v>27599</v>
      </c>
      <c r="H12" s="12">
        <v>7477</v>
      </c>
    </row>
    <row r="13" spans="1:8" s="27" customFormat="1" ht="13.8" x14ac:dyDescent="0.25">
      <c r="A13" s="10">
        <v>2003</v>
      </c>
      <c r="B13" s="12">
        <v>178099</v>
      </c>
      <c r="C13" s="68">
        <v>21.843743586235199</v>
      </c>
      <c r="D13" s="12">
        <v>89241</v>
      </c>
      <c r="E13" s="12">
        <v>88858</v>
      </c>
      <c r="F13" s="12">
        <v>13160</v>
      </c>
      <c r="G13" s="12">
        <v>60005</v>
      </c>
      <c r="H13" s="12">
        <v>15693</v>
      </c>
    </row>
    <row r="14" spans="1:8" s="27" customFormat="1" ht="13.8" x14ac:dyDescent="0.25">
      <c r="A14" s="10">
        <v>2004</v>
      </c>
      <c r="B14" s="12">
        <v>223841</v>
      </c>
      <c r="C14" s="68">
        <v>25.683468183426061</v>
      </c>
      <c r="D14" s="12">
        <v>137065</v>
      </c>
      <c r="E14" s="12">
        <v>86776</v>
      </c>
      <c r="F14" s="12">
        <v>25045</v>
      </c>
      <c r="G14" s="12">
        <v>53171</v>
      </c>
      <c r="H14" s="12">
        <v>8560</v>
      </c>
    </row>
    <row r="15" spans="1:8" s="27" customFormat="1" ht="13.8" x14ac:dyDescent="0.25">
      <c r="A15" s="10">
        <v>2005</v>
      </c>
      <c r="B15" s="12">
        <v>243986</v>
      </c>
      <c r="C15" s="68">
        <v>8.9996917454800531</v>
      </c>
      <c r="D15" s="12">
        <v>131628</v>
      </c>
      <c r="E15" s="12">
        <v>112358</v>
      </c>
      <c r="F15" s="12">
        <v>7149</v>
      </c>
      <c r="G15" s="12">
        <v>75789</v>
      </c>
      <c r="H15" s="12">
        <v>29420</v>
      </c>
    </row>
    <row r="16" spans="1:8" s="27" customFormat="1" ht="13.8" x14ac:dyDescent="0.25">
      <c r="A16" s="10">
        <v>2006</v>
      </c>
      <c r="B16" s="12">
        <v>206953</v>
      </c>
      <c r="C16" s="68">
        <v>-15.178329904174825</v>
      </c>
      <c r="D16" s="12">
        <v>126462</v>
      </c>
      <c r="E16" s="12">
        <v>80491</v>
      </c>
      <c r="F16" s="12">
        <v>26220</v>
      </c>
      <c r="G16" s="12">
        <v>33605</v>
      </c>
      <c r="H16" s="12">
        <v>20666</v>
      </c>
    </row>
    <row r="17" spans="1:8" s="27" customFormat="1" ht="13.8" x14ac:dyDescent="0.25">
      <c r="A17" s="10">
        <v>2007</v>
      </c>
      <c r="B17" s="12">
        <v>163845</v>
      </c>
      <c r="C17" s="68">
        <v>-20.829850255855199</v>
      </c>
      <c r="D17" s="12">
        <v>114072</v>
      </c>
      <c r="E17" s="12">
        <v>49773</v>
      </c>
      <c r="F17" s="12">
        <v>6211</v>
      </c>
      <c r="G17" s="12">
        <v>28312</v>
      </c>
      <c r="H17" s="12">
        <v>15250</v>
      </c>
    </row>
    <row r="18" spans="1:8" s="27" customFormat="1" ht="13.8" x14ac:dyDescent="0.25">
      <c r="A18" s="10">
        <v>2008</v>
      </c>
      <c r="B18" s="12">
        <v>216945</v>
      </c>
      <c r="C18" s="68">
        <v>32.408678934358704</v>
      </c>
      <c r="D18" s="12">
        <v>118254</v>
      </c>
      <c r="E18" s="12">
        <v>98691</v>
      </c>
      <c r="F18" s="12">
        <v>43746</v>
      </c>
      <c r="G18" s="12">
        <v>44071</v>
      </c>
      <c r="H18" s="12">
        <v>10874</v>
      </c>
    </row>
    <row r="19" spans="1:8" s="27" customFormat="1" ht="13.8" x14ac:dyDescent="0.25">
      <c r="A19" s="10">
        <v>2009</v>
      </c>
      <c r="B19" s="12">
        <v>178575</v>
      </c>
      <c r="C19" s="68">
        <v>-17.686510405863242</v>
      </c>
      <c r="D19" s="12">
        <v>115104</v>
      </c>
      <c r="E19" s="12">
        <v>63471</v>
      </c>
      <c r="F19" s="12">
        <v>11744</v>
      </c>
      <c r="G19" s="12">
        <v>40867</v>
      </c>
      <c r="H19" s="12">
        <v>10860</v>
      </c>
    </row>
    <row r="20" spans="1:8" s="27" customFormat="1" ht="13.8" x14ac:dyDescent="0.25">
      <c r="A20" s="10">
        <v>2010</v>
      </c>
      <c r="B20" s="12">
        <v>259901</v>
      </c>
      <c r="C20" s="68">
        <v>45.541649167016665</v>
      </c>
      <c r="D20" s="12">
        <v>144789</v>
      </c>
      <c r="E20" s="12">
        <v>115112</v>
      </c>
      <c r="F20" s="12">
        <v>53737</v>
      </c>
      <c r="G20" s="12">
        <v>47386</v>
      </c>
      <c r="H20" s="12">
        <v>13989</v>
      </c>
    </row>
    <row r="21" spans="1:8" s="27" customFormat="1" ht="13.8" x14ac:dyDescent="0.25">
      <c r="A21" s="600">
        <v>2011</v>
      </c>
      <c r="B21" s="12">
        <v>242406</v>
      </c>
      <c r="C21" s="68">
        <v>-6.7317940292649929</v>
      </c>
      <c r="D21" s="12">
        <v>132290</v>
      </c>
      <c r="E21" s="12">
        <v>110116</v>
      </c>
      <c r="F21" s="12">
        <v>22761</v>
      </c>
      <c r="G21" s="12">
        <v>64001</v>
      </c>
      <c r="H21" s="12">
        <v>23354</v>
      </c>
    </row>
    <row r="22" spans="1:8" s="125" customFormat="1" ht="13.8" x14ac:dyDescent="0.25">
      <c r="A22" s="656">
        <v>2012</v>
      </c>
      <c r="B22" s="12">
        <v>281492</v>
      </c>
      <c r="C22" s="68">
        <v>16.124254862729725</v>
      </c>
      <c r="D22" s="12">
        <v>172454</v>
      </c>
      <c r="E22" s="12">
        <v>109038</v>
      </c>
      <c r="F22" s="12">
        <v>38532</v>
      </c>
      <c r="G22" s="12">
        <v>53809</v>
      </c>
      <c r="H22" s="12">
        <v>16697</v>
      </c>
    </row>
    <row r="23" spans="1:8" s="125" customFormat="1" ht="13.8" x14ac:dyDescent="0.25">
      <c r="A23" s="719">
        <v>2013</v>
      </c>
      <c r="B23" s="12">
        <v>225978</v>
      </c>
      <c r="C23" s="68">
        <v>-19.721412052250344</v>
      </c>
      <c r="D23" s="12">
        <v>114144</v>
      </c>
      <c r="E23" s="12">
        <v>111834</v>
      </c>
      <c r="F23" s="12">
        <v>43019</v>
      </c>
      <c r="G23" s="12">
        <v>49577</v>
      </c>
      <c r="H23" s="12">
        <v>19238</v>
      </c>
    </row>
    <row r="24" spans="1:8" s="27" customFormat="1" ht="13.8" x14ac:dyDescent="0.25">
      <c r="A24" s="774">
        <v>2014</v>
      </c>
      <c r="B24" s="12">
        <v>196353</v>
      </c>
      <c r="C24" s="68">
        <v>-13.109741256853569</v>
      </c>
      <c r="D24" s="12">
        <v>188110</v>
      </c>
      <c r="E24" s="12">
        <v>78243</v>
      </c>
      <c r="F24" s="12">
        <v>12823</v>
      </c>
      <c r="G24" s="12">
        <v>52086</v>
      </c>
      <c r="H24" s="12">
        <v>13334</v>
      </c>
    </row>
    <row r="25" spans="1:8" s="27" customFormat="1" ht="13.8" x14ac:dyDescent="0.25">
      <c r="A25" s="870">
        <v>2015</v>
      </c>
      <c r="B25" s="12">
        <v>196054</v>
      </c>
      <c r="C25" s="68">
        <v>-0.1522775423728806</v>
      </c>
      <c r="D25" s="12">
        <v>115320</v>
      </c>
      <c r="E25" s="12">
        <v>80734</v>
      </c>
      <c r="F25" s="12">
        <v>25963</v>
      </c>
      <c r="G25" s="12">
        <v>39308</v>
      </c>
      <c r="H25" s="12">
        <v>15463</v>
      </c>
    </row>
    <row r="26" spans="1:8" ht="14.25" customHeight="1" x14ac:dyDescent="0.25">
      <c r="A26" s="965">
        <v>2016</v>
      </c>
      <c r="B26" s="12">
        <v>219167</v>
      </c>
      <c r="C26" s="68">
        <v>11.789669120084877</v>
      </c>
      <c r="D26" s="12">
        <v>136175</v>
      </c>
      <c r="E26" s="12">
        <v>82992</v>
      </c>
      <c r="F26" s="12">
        <v>13628</v>
      </c>
      <c r="G26" s="12">
        <v>49950</v>
      </c>
      <c r="H26" s="12">
        <v>19414</v>
      </c>
    </row>
    <row r="27" spans="1:8" ht="14.25" customHeight="1" x14ac:dyDescent="0.25">
      <c r="A27" s="1075">
        <v>2017</v>
      </c>
      <c r="B27" s="12">
        <v>300384</v>
      </c>
      <c r="C27" s="68">
        <v>37.056673678062843</v>
      </c>
      <c r="D27" s="12">
        <v>196746</v>
      </c>
      <c r="E27" s="12">
        <v>103638</v>
      </c>
      <c r="F27" s="12">
        <v>30873</v>
      </c>
      <c r="G27" s="12">
        <v>50315</v>
      </c>
      <c r="H27" s="12">
        <v>22450</v>
      </c>
    </row>
    <row r="28" spans="1:8" ht="14.25" customHeight="1" x14ac:dyDescent="0.25">
      <c r="A28" s="1182">
        <v>2018</v>
      </c>
      <c r="B28" s="12">
        <v>384828</v>
      </c>
      <c r="C28" s="68">
        <v>28.112443114290752</v>
      </c>
      <c r="D28" s="12">
        <v>241965</v>
      </c>
      <c r="E28" s="12">
        <v>142863</v>
      </c>
      <c r="F28" s="12">
        <v>21732</v>
      </c>
      <c r="G28" s="12">
        <v>75091</v>
      </c>
      <c r="H28" s="12">
        <v>46040</v>
      </c>
    </row>
    <row r="29" spans="1:8" ht="14.25" customHeight="1" x14ac:dyDescent="0.25">
      <c r="A29" s="1307">
        <v>2019</v>
      </c>
      <c r="B29" s="12">
        <v>474030</v>
      </c>
      <c r="C29" s="68">
        <f>(B29/B28-1)*100</f>
        <v>23.179706258380371</v>
      </c>
      <c r="D29" s="12">
        <v>321163</v>
      </c>
      <c r="E29" s="12">
        <v>152867</v>
      </c>
      <c r="F29" s="12">
        <v>14424</v>
      </c>
      <c r="G29" s="12">
        <v>85737</v>
      </c>
      <c r="H29" s="12">
        <v>52706</v>
      </c>
    </row>
    <row r="30" spans="1:8" ht="12.75" customHeight="1" x14ac:dyDescent="0.25">
      <c r="A30" s="10"/>
      <c r="B30" s="267"/>
      <c r="C30" s="68"/>
      <c r="D30" s="267"/>
      <c r="E30" s="267"/>
      <c r="F30" s="267"/>
      <c r="G30" s="267"/>
      <c r="H30" s="267"/>
    </row>
    <row r="31" spans="1:8" s="161" customFormat="1" ht="13.8" x14ac:dyDescent="0.25">
      <c r="E31" s="554"/>
    </row>
    <row r="32" spans="1:8" ht="12.75" customHeight="1" x14ac:dyDescent="0.25">
      <c r="A32" s="27"/>
    </row>
    <row r="33" spans="1:8" ht="17.399999999999999" x14ac:dyDescent="0.3">
      <c r="A33" s="1437" t="s">
        <v>245</v>
      </c>
      <c r="B33" s="1437"/>
      <c r="C33" s="1437"/>
      <c r="D33" s="1437"/>
      <c r="E33" s="1437"/>
      <c r="F33" s="1437"/>
      <c r="G33" s="1437"/>
      <c r="H33" s="1437"/>
    </row>
    <row r="34" spans="1:8" ht="17.399999999999999" x14ac:dyDescent="0.3">
      <c r="A34" s="1437" t="s">
        <v>2533</v>
      </c>
      <c r="B34" s="1437"/>
      <c r="C34" s="1437"/>
      <c r="D34" s="1437"/>
      <c r="E34" s="1437"/>
      <c r="F34" s="1437"/>
      <c r="G34" s="1437"/>
      <c r="H34" s="1437"/>
    </row>
    <row r="35" spans="1:8" ht="17.399999999999999" x14ac:dyDescent="0.3">
      <c r="A35" s="1437" t="s">
        <v>444</v>
      </c>
      <c r="B35" s="1437"/>
      <c r="C35" s="1437"/>
      <c r="D35" s="1437"/>
      <c r="E35" s="1437"/>
      <c r="F35" s="1437"/>
      <c r="G35" s="1437"/>
      <c r="H35" s="1437"/>
    </row>
    <row r="36" spans="1:8" ht="12.75" customHeight="1" x14ac:dyDescent="0.3">
      <c r="A36" s="16"/>
      <c r="B36" s="16"/>
      <c r="C36" s="16"/>
      <c r="D36" s="16"/>
      <c r="E36" s="16"/>
      <c r="F36" s="16"/>
      <c r="G36" s="16"/>
      <c r="H36" s="16"/>
    </row>
    <row r="37" spans="1:8" ht="12.75" customHeight="1" x14ac:dyDescent="0.3">
      <c r="C37" s="30"/>
      <c r="D37" s="30"/>
      <c r="E37" s="30"/>
      <c r="F37" s="30"/>
    </row>
    <row r="38" spans="1:8" ht="12.75" customHeight="1" x14ac:dyDescent="0.3">
      <c r="C38" s="38"/>
      <c r="D38" s="15"/>
      <c r="E38" s="38" t="s">
        <v>757</v>
      </c>
      <c r="F38" s="15"/>
      <c r="G38" s="38" t="s">
        <v>1066</v>
      </c>
      <c r="H38" s="15"/>
    </row>
    <row r="39" spans="1:8" ht="15.6" x14ac:dyDescent="0.3">
      <c r="B39" s="38" t="s">
        <v>373</v>
      </c>
      <c r="C39" s="38" t="s">
        <v>776</v>
      </c>
      <c r="D39" s="15"/>
      <c r="E39" s="38" t="s">
        <v>1065</v>
      </c>
      <c r="F39" s="38" t="s">
        <v>793</v>
      </c>
      <c r="G39" s="38" t="s">
        <v>1067</v>
      </c>
      <c r="H39" s="15"/>
    </row>
    <row r="40" spans="1:8" ht="15.6" x14ac:dyDescent="0.3">
      <c r="A40" s="11" t="s">
        <v>622</v>
      </c>
      <c r="B40" s="38" t="s">
        <v>1268</v>
      </c>
      <c r="C40" s="38" t="s">
        <v>1068</v>
      </c>
      <c r="D40" s="15"/>
      <c r="E40" s="38" t="s">
        <v>1088</v>
      </c>
      <c r="F40" s="38" t="s">
        <v>794</v>
      </c>
      <c r="G40" s="38" t="s">
        <v>1088</v>
      </c>
      <c r="H40" s="38" t="s">
        <v>792</v>
      </c>
    </row>
    <row r="41" spans="1:8" ht="4.5" customHeight="1" thickBot="1" x14ac:dyDescent="0.3">
      <c r="A41" s="25"/>
      <c r="B41" s="19"/>
      <c r="C41" s="25"/>
      <c r="D41" s="25"/>
      <c r="E41" s="19"/>
      <c r="F41" s="19"/>
      <c r="G41" s="19"/>
      <c r="H41" s="19"/>
    </row>
    <row r="42" spans="1:8" ht="4.5" customHeight="1" x14ac:dyDescent="0.25">
      <c r="B42" s="15"/>
      <c r="E42" s="15"/>
      <c r="F42" s="15"/>
      <c r="G42" s="15"/>
      <c r="H42" s="15"/>
    </row>
    <row r="43" spans="1:8" ht="13.8" x14ac:dyDescent="0.25">
      <c r="A43" s="10">
        <v>2002</v>
      </c>
      <c r="B43" s="13">
        <v>1015</v>
      </c>
      <c r="C43" s="281">
        <v>56.153846153846153</v>
      </c>
      <c r="D43" s="132"/>
      <c r="E43" s="13">
        <v>654</v>
      </c>
      <c r="F43" s="13">
        <v>191</v>
      </c>
      <c r="G43" s="13">
        <v>80</v>
      </c>
      <c r="H43" s="13">
        <v>90</v>
      </c>
    </row>
    <row r="44" spans="1:8" ht="13.8" x14ac:dyDescent="0.25">
      <c r="A44" s="10">
        <v>2003</v>
      </c>
      <c r="B44" s="13">
        <v>840</v>
      </c>
      <c r="C44" s="281">
        <v>-17.241379310344829</v>
      </c>
      <c r="D44" s="132"/>
      <c r="E44" s="13">
        <v>564</v>
      </c>
      <c r="F44" s="13">
        <v>175</v>
      </c>
      <c r="G44" s="13">
        <v>59</v>
      </c>
      <c r="H44" s="13">
        <v>42</v>
      </c>
    </row>
    <row r="45" spans="1:8" ht="13.8" x14ac:dyDescent="0.25">
      <c r="A45" s="10">
        <v>2004</v>
      </c>
      <c r="B45" s="13">
        <v>1095</v>
      </c>
      <c r="C45" s="281">
        <v>30.357142857142861</v>
      </c>
      <c r="D45" s="132"/>
      <c r="E45" s="13">
        <v>834</v>
      </c>
      <c r="F45" s="13">
        <v>105</v>
      </c>
      <c r="G45" s="13">
        <v>92</v>
      </c>
      <c r="H45" s="13">
        <v>64</v>
      </c>
    </row>
    <row r="46" spans="1:8" ht="13.8" x14ac:dyDescent="0.25">
      <c r="A46" s="10">
        <v>2005</v>
      </c>
      <c r="B46" s="13">
        <v>1070</v>
      </c>
      <c r="C46" s="281">
        <v>-2.2831050228310557</v>
      </c>
      <c r="D46" s="132"/>
      <c r="E46" s="13">
        <v>647</v>
      </c>
      <c r="F46" s="13">
        <v>303</v>
      </c>
      <c r="G46" s="13">
        <v>69</v>
      </c>
      <c r="H46" s="13">
        <v>51</v>
      </c>
    </row>
    <row r="47" spans="1:8" ht="13.8" x14ac:dyDescent="0.25">
      <c r="A47" s="10">
        <v>2006</v>
      </c>
      <c r="B47" s="13">
        <v>911</v>
      </c>
      <c r="C47" s="281">
        <v>-14.859813084112151</v>
      </c>
      <c r="D47" s="132"/>
      <c r="E47" s="13">
        <v>637</v>
      </c>
      <c r="F47" s="13">
        <v>163</v>
      </c>
      <c r="G47" s="13">
        <v>43</v>
      </c>
      <c r="H47" s="13">
        <v>68</v>
      </c>
    </row>
    <row r="48" spans="1:8" ht="13.8" x14ac:dyDescent="0.25">
      <c r="A48" s="10">
        <v>2007</v>
      </c>
      <c r="B48" s="13">
        <v>771</v>
      </c>
      <c r="C48" s="281">
        <v>-15.367727771679473</v>
      </c>
      <c r="D48" s="132"/>
      <c r="E48" s="13">
        <v>591</v>
      </c>
      <c r="F48" s="13">
        <v>73</v>
      </c>
      <c r="G48" s="13">
        <v>73</v>
      </c>
      <c r="H48" s="13">
        <v>34</v>
      </c>
    </row>
    <row r="49" spans="1:8" ht="13.8" x14ac:dyDescent="0.25">
      <c r="A49" s="10">
        <v>2008</v>
      </c>
      <c r="B49" s="13">
        <v>723</v>
      </c>
      <c r="C49" s="281">
        <v>-6.2256809338521402</v>
      </c>
      <c r="D49" s="132"/>
      <c r="E49" s="13">
        <v>521</v>
      </c>
      <c r="F49" s="13">
        <v>121</v>
      </c>
      <c r="G49" s="13">
        <v>65</v>
      </c>
      <c r="H49" s="13">
        <v>16</v>
      </c>
    </row>
    <row r="50" spans="1:8" ht="13.8" x14ac:dyDescent="0.25">
      <c r="A50" s="10">
        <v>2009</v>
      </c>
      <c r="B50" s="13">
        <v>731</v>
      </c>
      <c r="C50" s="281">
        <v>1.1065006915629283</v>
      </c>
      <c r="D50" s="132"/>
      <c r="E50" s="13">
        <v>400</v>
      </c>
      <c r="F50" s="13">
        <v>215</v>
      </c>
      <c r="G50" s="13">
        <v>99</v>
      </c>
      <c r="H50" s="13">
        <v>17</v>
      </c>
    </row>
    <row r="51" spans="1:8" ht="13.8" x14ac:dyDescent="0.25">
      <c r="A51" s="10">
        <v>2010</v>
      </c>
      <c r="B51" s="13">
        <v>928</v>
      </c>
      <c r="C51" s="281">
        <v>26.949384404924757</v>
      </c>
      <c r="D51" s="132"/>
      <c r="E51" s="13">
        <v>479</v>
      </c>
      <c r="F51" s="13">
        <v>278</v>
      </c>
      <c r="G51" s="13">
        <v>161</v>
      </c>
      <c r="H51" s="13">
        <v>10</v>
      </c>
    </row>
    <row r="52" spans="1:8" ht="13.8" x14ac:dyDescent="0.25">
      <c r="A52" s="600">
        <v>2011</v>
      </c>
      <c r="B52" s="13">
        <v>953</v>
      </c>
      <c r="C52" s="281">
        <v>2.6939655172413701</v>
      </c>
      <c r="D52" s="132"/>
      <c r="E52" s="13">
        <v>440</v>
      </c>
      <c r="F52" s="13">
        <v>447</v>
      </c>
      <c r="G52" s="13">
        <v>48</v>
      </c>
      <c r="H52" s="13">
        <v>18</v>
      </c>
    </row>
    <row r="53" spans="1:8" ht="13.8" x14ac:dyDescent="0.25">
      <c r="A53" s="656">
        <v>2012</v>
      </c>
      <c r="B53" s="13">
        <v>1086</v>
      </c>
      <c r="C53" s="281">
        <v>13.955928646379846</v>
      </c>
      <c r="D53" s="132"/>
      <c r="E53" s="13">
        <v>534</v>
      </c>
      <c r="F53" s="13">
        <v>385</v>
      </c>
      <c r="G53" s="13">
        <v>139</v>
      </c>
      <c r="H53" s="13">
        <v>28</v>
      </c>
    </row>
    <row r="54" spans="1:8" ht="13.8" x14ac:dyDescent="0.25">
      <c r="A54" s="719">
        <v>2013</v>
      </c>
      <c r="B54" s="13">
        <v>654</v>
      </c>
      <c r="C54" s="281">
        <v>-39.77900552486188</v>
      </c>
      <c r="D54" s="132"/>
      <c r="E54" s="13">
        <v>376</v>
      </c>
      <c r="F54" s="13">
        <v>200</v>
      </c>
      <c r="G54" s="13">
        <v>51</v>
      </c>
      <c r="H54" s="13">
        <v>27</v>
      </c>
    </row>
    <row r="55" spans="1:8" ht="13.8" x14ac:dyDescent="0.25">
      <c r="A55" s="774">
        <v>2014</v>
      </c>
      <c r="B55" s="13">
        <v>665</v>
      </c>
      <c r="C55" s="281">
        <v>1.6819571865443361</v>
      </c>
      <c r="D55" s="132"/>
      <c r="E55" s="13">
        <v>374</v>
      </c>
      <c r="F55" s="13">
        <v>207</v>
      </c>
      <c r="G55" s="13">
        <v>67</v>
      </c>
      <c r="H55" s="13">
        <v>17</v>
      </c>
    </row>
    <row r="56" spans="1:8" ht="13.8" x14ac:dyDescent="0.25">
      <c r="A56" s="870">
        <v>2015</v>
      </c>
      <c r="B56" s="13">
        <v>632</v>
      </c>
      <c r="C56" s="281">
        <v>-4.9624060150375904</v>
      </c>
      <c r="D56" s="132"/>
      <c r="E56" s="13">
        <v>348</v>
      </c>
      <c r="F56" s="13">
        <v>202</v>
      </c>
      <c r="G56" s="13">
        <v>60</v>
      </c>
      <c r="H56" s="13">
        <v>22</v>
      </c>
    </row>
    <row r="57" spans="1:8" ht="13.8" x14ac:dyDescent="0.25">
      <c r="A57" s="965">
        <v>2016</v>
      </c>
      <c r="B57" s="13">
        <v>722</v>
      </c>
      <c r="C57" s="281">
        <v>14.240506329113934</v>
      </c>
      <c r="D57" s="132"/>
      <c r="E57" s="13">
        <v>426</v>
      </c>
      <c r="F57" s="13">
        <v>159</v>
      </c>
      <c r="G57" s="13">
        <v>109</v>
      </c>
      <c r="H57" s="13">
        <v>28</v>
      </c>
    </row>
    <row r="58" spans="1:8" ht="13.8" x14ac:dyDescent="0.25">
      <c r="A58" s="1075">
        <v>2017</v>
      </c>
      <c r="B58" s="13">
        <v>996</v>
      </c>
      <c r="C58" s="281">
        <v>37.95013850415512</v>
      </c>
      <c r="D58" s="132"/>
      <c r="E58" s="13">
        <v>599</v>
      </c>
      <c r="F58" s="13">
        <v>249</v>
      </c>
      <c r="G58" s="13">
        <v>126</v>
      </c>
      <c r="H58" s="13">
        <v>22</v>
      </c>
    </row>
    <row r="59" spans="1:8" ht="13.8" x14ac:dyDescent="0.25">
      <c r="A59" s="1182">
        <v>2018</v>
      </c>
      <c r="B59" s="13">
        <v>1450</v>
      </c>
      <c r="C59" s="281">
        <v>45.582329317269064</v>
      </c>
      <c r="D59" s="132"/>
      <c r="E59" s="13">
        <v>1227</v>
      </c>
      <c r="F59" s="13">
        <v>71</v>
      </c>
      <c r="G59" s="13">
        <v>52</v>
      </c>
      <c r="H59" s="13">
        <v>100</v>
      </c>
    </row>
    <row r="60" spans="1:8" ht="13.8" x14ac:dyDescent="0.25">
      <c r="A60" s="1307">
        <v>2019</v>
      </c>
      <c r="B60" s="13">
        <v>1762</v>
      </c>
      <c r="C60" s="281">
        <f>(B60/B59-1)*100</f>
        <v>21.517241379310349</v>
      </c>
      <c r="D60" s="132"/>
      <c r="E60" s="13">
        <v>1445</v>
      </c>
      <c r="F60" s="13">
        <v>109</v>
      </c>
      <c r="G60" s="13">
        <v>93</v>
      </c>
      <c r="H60" s="13">
        <v>115</v>
      </c>
    </row>
    <row r="61" spans="1:8" ht="13.8" x14ac:dyDescent="0.25">
      <c r="A61" s="719"/>
      <c r="B61" s="13"/>
      <c r="C61" s="281"/>
      <c r="D61" s="132"/>
      <c r="E61" s="13"/>
      <c r="F61" s="13"/>
      <c r="G61" s="13"/>
      <c r="H61" s="13"/>
    </row>
    <row r="62" spans="1:8" ht="14.25" customHeight="1" x14ac:dyDescent="0.25">
      <c r="A62" s="1439" t="s">
        <v>2285</v>
      </c>
      <c r="B62" s="1439"/>
      <c r="C62" s="1439"/>
      <c r="D62" s="1439"/>
      <c r="E62" s="1439"/>
      <c r="F62" s="1439"/>
      <c r="G62" s="1439"/>
      <c r="H62" s="1439"/>
    </row>
    <row r="63" spans="1:8" ht="14.25" customHeight="1" x14ac:dyDescent="0.25">
      <c r="A63" s="1448"/>
      <c r="B63" s="1448"/>
      <c r="C63" s="1448"/>
      <c r="D63" s="1448"/>
      <c r="E63" s="1448"/>
      <c r="F63" s="1448"/>
      <c r="G63" s="1448"/>
      <c r="H63" s="1448"/>
    </row>
    <row r="64" spans="1:8" ht="14.25" customHeight="1" x14ac:dyDescent="0.25"/>
    <row r="65" ht="14.25" customHeight="1" x14ac:dyDescent="0.25"/>
    <row r="66" ht="14.25" customHeight="1" x14ac:dyDescent="0.25"/>
    <row r="67" ht="14.25" customHeight="1" x14ac:dyDescent="0.25"/>
  </sheetData>
  <customSheetViews>
    <customSheetView guid="{F67F5823-51D5-4D47-B100-5B47C1E6BCB9}" showPageBreaks="1" fitToPage="1" printArea="1">
      <selection activeCell="A60" sqref="A60:XFD60"/>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C44" sqref="C44"/>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9">
    <mergeCell ref="A63:H63"/>
    <mergeCell ref="A1:H1"/>
    <mergeCell ref="A3:H3"/>
    <mergeCell ref="A4:H4"/>
    <mergeCell ref="A35:H35"/>
    <mergeCell ref="A33:H33"/>
    <mergeCell ref="A5:H5"/>
    <mergeCell ref="A34:H34"/>
    <mergeCell ref="A62:H62"/>
  </mergeCells>
  <phoneticPr fontId="0" type="noConversion"/>
  <hyperlinks>
    <hyperlink ref="A62:H62" r:id="rId3" display="Source: Statistics Canada. Table  34-10-0066-01 - Building permits, by type of structure and type of work"/>
  </hyperlinks>
  <printOptions horizontalCentered="1"/>
  <pageMargins left="0.74803149606299202" right="0.74803149606299202" top="0.98425196850393704" bottom="0.98425196850393704" header="0.511811023622047" footer="0.511811023622047"/>
  <pageSetup scale="80" firstPageNumber="27" orientation="portrait" useFirstPageNumber="1" r:id="rId4"/>
  <headerFooter alignWithMargins="0"/>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14"/>
    <pageSetUpPr fitToPage="1"/>
  </sheetPr>
  <dimension ref="A1:L45"/>
  <sheetViews>
    <sheetView zoomScaleNormal="100" workbookViewId="0">
      <selection sqref="A1:J1"/>
    </sheetView>
  </sheetViews>
  <sheetFormatPr defaultRowHeight="13.2" x14ac:dyDescent="0.25"/>
  <cols>
    <col min="1" max="1" width="31.44140625" customWidth="1"/>
    <col min="2" max="2" width="11.33203125" bestFit="1" customWidth="1"/>
    <col min="3" max="3" width="11.6640625" bestFit="1" customWidth="1"/>
    <col min="4" max="4" width="11.33203125" bestFit="1" customWidth="1"/>
    <col min="5" max="6" width="11.6640625" bestFit="1" customWidth="1"/>
    <col min="7" max="7" width="11.44140625" bestFit="1" customWidth="1"/>
    <col min="8" max="9" width="11.6640625" bestFit="1" customWidth="1"/>
    <col min="10" max="10" width="11.5546875" bestFit="1" customWidth="1"/>
    <col min="11" max="11" width="11.109375" bestFit="1" customWidth="1"/>
  </cols>
  <sheetData>
    <row r="1" spans="1:12" ht="17.399999999999999" x14ac:dyDescent="0.3">
      <c r="A1" s="1436" t="s">
        <v>1182</v>
      </c>
      <c r="B1" s="1436"/>
      <c r="C1" s="1436"/>
      <c r="D1" s="1436"/>
      <c r="E1" s="1436"/>
      <c r="F1" s="1436"/>
      <c r="G1" s="1436"/>
      <c r="H1" s="1436"/>
      <c r="I1" s="1436"/>
      <c r="J1" s="1436"/>
    </row>
    <row r="2" spans="1:12" ht="17.399999999999999" x14ac:dyDescent="0.3">
      <c r="A2" s="49"/>
      <c r="B2" s="49"/>
      <c r="C2" s="49"/>
      <c r="D2" s="49"/>
      <c r="E2" s="2"/>
      <c r="F2" s="2"/>
      <c r="G2" s="2"/>
      <c r="H2" s="2"/>
      <c r="I2" s="2"/>
      <c r="J2" s="2"/>
    </row>
    <row r="3" spans="1:12" ht="17.399999999999999" x14ac:dyDescent="0.3">
      <c r="A3" s="1437" t="s">
        <v>2583</v>
      </c>
      <c r="B3" s="1437"/>
      <c r="C3" s="1437"/>
      <c r="D3" s="1437"/>
      <c r="E3" s="1437"/>
      <c r="F3" s="1437"/>
      <c r="G3" s="1437"/>
      <c r="H3" s="1437"/>
      <c r="I3" s="1437"/>
      <c r="J3" s="1437"/>
    </row>
    <row r="4" spans="1:12" ht="17.399999999999999" x14ac:dyDescent="0.3">
      <c r="A4" s="1437" t="s">
        <v>444</v>
      </c>
      <c r="B4" s="1437"/>
      <c r="C4" s="1437"/>
      <c r="D4" s="1437"/>
      <c r="E4" s="1437"/>
      <c r="F4" s="1437"/>
      <c r="G4" s="1437"/>
      <c r="H4" s="1437"/>
      <c r="I4" s="1437"/>
      <c r="J4" s="1437"/>
    </row>
    <row r="5" spans="1:12" ht="17.399999999999999" x14ac:dyDescent="0.3">
      <c r="A5" s="1437" t="s">
        <v>1394</v>
      </c>
      <c r="B5" s="1437"/>
      <c r="C5" s="1437"/>
      <c r="D5" s="1437"/>
      <c r="E5" s="1437"/>
      <c r="F5" s="1437"/>
      <c r="G5" s="1437"/>
      <c r="H5" s="1437"/>
      <c r="I5" s="1437"/>
      <c r="J5" s="1437"/>
    </row>
    <row r="6" spans="1:12" ht="12.75" customHeight="1" x14ac:dyDescent="0.3">
      <c r="A6" s="16"/>
      <c r="B6" s="16"/>
      <c r="C6" s="16"/>
      <c r="D6" s="16"/>
      <c r="E6" s="16"/>
      <c r="F6" s="16"/>
      <c r="G6" s="16"/>
      <c r="H6" s="16"/>
      <c r="I6" s="16"/>
      <c r="J6" s="16"/>
    </row>
    <row r="8" spans="1:12" s="17" customFormat="1" ht="18" x14ac:dyDescent="0.3">
      <c r="B8" s="38">
        <v>2011</v>
      </c>
      <c r="C8" s="38">
        <v>2012</v>
      </c>
      <c r="D8" s="38">
        <v>2013</v>
      </c>
      <c r="E8" s="38">
        <v>2014</v>
      </c>
      <c r="F8" s="38">
        <v>2015</v>
      </c>
      <c r="G8" s="38">
        <v>2016</v>
      </c>
      <c r="H8" s="38" t="s">
        <v>2185</v>
      </c>
      <c r="I8" s="38" t="s">
        <v>2366</v>
      </c>
      <c r="J8" s="38" t="s">
        <v>2365</v>
      </c>
    </row>
    <row r="9" spans="1:12" ht="4.5" customHeight="1" thickBot="1" x14ac:dyDescent="0.3">
      <c r="A9" s="25"/>
      <c r="B9" s="25"/>
      <c r="C9" s="25"/>
      <c r="D9" s="25"/>
      <c r="E9" s="25"/>
      <c r="F9" s="25"/>
      <c r="G9" s="25"/>
      <c r="H9" s="25"/>
      <c r="I9" s="25"/>
      <c r="J9" s="25"/>
    </row>
    <row r="10" spans="1:12" ht="4.5" customHeight="1" x14ac:dyDescent="0.25"/>
    <row r="11" spans="1:12" s="27" customFormat="1" ht="16.5" customHeight="1" x14ac:dyDescent="0.25">
      <c r="A11" s="27" t="s">
        <v>1162</v>
      </c>
      <c r="B11" s="37">
        <v>29822</v>
      </c>
      <c r="C11" s="37">
        <v>40720</v>
      </c>
      <c r="D11" s="37">
        <v>40701</v>
      </c>
      <c r="E11" s="37">
        <v>34130</v>
      </c>
      <c r="F11" s="37">
        <v>33551</v>
      </c>
      <c r="G11" s="37">
        <v>31379</v>
      </c>
      <c r="H11" s="37">
        <v>35922</v>
      </c>
      <c r="I11" s="37">
        <v>40338</v>
      </c>
      <c r="J11" s="37">
        <v>38438</v>
      </c>
    </row>
    <row r="12" spans="1:12" s="27" customFormat="1" ht="13.8" x14ac:dyDescent="0.25">
      <c r="A12" s="27" t="s">
        <v>526</v>
      </c>
      <c r="B12" s="37">
        <v>257661</v>
      </c>
      <c r="C12" s="37">
        <v>246295</v>
      </c>
      <c r="D12" s="37">
        <v>244118</v>
      </c>
      <c r="E12" s="37">
        <v>234939</v>
      </c>
      <c r="F12" s="37">
        <v>234497</v>
      </c>
      <c r="G12" s="37">
        <v>250300</v>
      </c>
      <c r="H12" s="37">
        <v>244216</v>
      </c>
      <c r="I12" s="37">
        <v>229782</v>
      </c>
      <c r="J12" s="37">
        <v>240598</v>
      </c>
      <c r="L12" s="117"/>
    </row>
    <row r="13" spans="1:12" s="27" customFormat="1" ht="13.8" x14ac:dyDescent="0.25">
      <c r="A13" s="27" t="s">
        <v>204</v>
      </c>
      <c r="B13" s="37">
        <v>10568</v>
      </c>
      <c r="C13" s="13">
        <v>9296</v>
      </c>
      <c r="D13" s="13">
        <v>10769</v>
      </c>
      <c r="E13" s="13">
        <v>14353</v>
      </c>
      <c r="F13" s="13">
        <v>11480</v>
      </c>
      <c r="G13" s="13">
        <v>10409</v>
      </c>
      <c r="H13" s="13">
        <v>7090</v>
      </c>
      <c r="I13" s="13">
        <v>9760</v>
      </c>
      <c r="J13" s="13">
        <v>10592</v>
      </c>
    </row>
    <row r="14" spans="1:12" s="27" customFormat="1" ht="17.25" customHeight="1" x14ac:dyDescent="0.25">
      <c r="A14" s="27" t="s">
        <v>1163</v>
      </c>
      <c r="B14" s="37">
        <f>B16-B11-B12-B13</f>
        <v>22532</v>
      </c>
      <c r="C14" s="37">
        <f>C16-C11-C12-C13</f>
        <v>24040</v>
      </c>
      <c r="D14" s="37">
        <f t="shared" ref="D14:J14" si="0">D16-D11-D12-D13</f>
        <v>26464</v>
      </c>
      <c r="E14" s="37">
        <f t="shared" si="0"/>
        <v>26367</v>
      </c>
      <c r="F14" s="37">
        <f t="shared" si="0"/>
        <v>24006</v>
      </c>
      <c r="G14" s="37">
        <f t="shared" si="0"/>
        <v>26761</v>
      </c>
      <c r="H14" s="37">
        <f t="shared" si="0"/>
        <v>32309</v>
      </c>
      <c r="I14" s="37">
        <f t="shared" si="0"/>
        <v>34596</v>
      </c>
      <c r="J14" s="37">
        <f t="shared" si="0"/>
        <v>53055</v>
      </c>
    </row>
    <row r="15" spans="1:12" s="27" customFormat="1" ht="4.5" customHeight="1" x14ac:dyDescent="0.25">
      <c r="B15" s="114"/>
      <c r="C15" s="114"/>
      <c r="D15" s="114"/>
      <c r="E15" s="114"/>
      <c r="F15" s="114"/>
      <c r="G15" s="114"/>
      <c r="H15" s="114"/>
      <c r="I15" s="114"/>
      <c r="J15" s="114"/>
    </row>
    <row r="16" spans="1:12" s="33" customFormat="1" ht="13.8" x14ac:dyDescent="0.25">
      <c r="A16" s="33" t="s">
        <v>205</v>
      </c>
      <c r="B16" s="50">
        <v>320583</v>
      </c>
      <c r="C16" s="50">
        <v>320351</v>
      </c>
      <c r="D16" s="50">
        <v>322052</v>
      </c>
      <c r="E16" s="50">
        <v>309789</v>
      </c>
      <c r="F16" s="50">
        <v>303534</v>
      </c>
      <c r="G16" s="50">
        <v>318849</v>
      </c>
      <c r="H16" s="50">
        <v>319537</v>
      </c>
      <c r="I16" s="50">
        <v>314476</v>
      </c>
      <c r="J16" s="50">
        <v>342683</v>
      </c>
    </row>
    <row r="17" spans="1:12" s="27" customFormat="1" ht="12.75" customHeight="1" x14ac:dyDescent="0.25">
      <c r="B17" s="611"/>
      <c r="C17" s="611"/>
      <c r="D17" s="611"/>
      <c r="E17" s="611"/>
      <c r="F17" s="611"/>
      <c r="G17" s="611"/>
      <c r="H17" s="611"/>
      <c r="I17" s="611"/>
      <c r="J17" s="611"/>
    </row>
    <row r="18" spans="1:12" s="27" customFormat="1" ht="13.8" x14ac:dyDescent="0.25">
      <c r="A18" s="27" t="s">
        <v>206</v>
      </c>
      <c r="B18" s="37">
        <v>19710</v>
      </c>
      <c r="C18" s="37">
        <v>21969</v>
      </c>
      <c r="D18" s="37">
        <v>23386</v>
      </c>
      <c r="E18" s="37">
        <v>33439</v>
      </c>
      <c r="F18" s="37">
        <v>40351</v>
      </c>
      <c r="G18" s="37">
        <v>29615</v>
      </c>
      <c r="H18" s="37">
        <v>30592</v>
      </c>
      <c r="I18" s="37">
        <v>36666</v>
      </c>
      <c r="J18" s="37">
        <v>31452</v>
      </c>
      <c r="L18" s="117"/>
    </row>
    <row r="19" spans="1:12" s="27" customFormat="1" ht="13.8" x14ac:dyDescent="0.25">
      <c r="A19" s="27" t="s">
        <v>865</v>
      </c>
      <c r="B19" s="37">
        <v>14701</v>
      </c>
      <c r="C19" s="37">
        <v>15694</v>
      </c>
      <c r="D19" s="37">
        <v>14496</v>
      </c>
      <c r="E19" s="37">
        <v>15520</v>
      </c>
      <c r="F19" s="37">
        <v>12566</v>
      </c>
      <c r="G19" s="37">
        <v>9425</v>
      </c>
      <c r="H19" s="37">
        <v>10148</v>
      </c>
      <c r="I19" s="37">
        <v>9677</v>
      </c>
      <c r="J19" s="37">
        <v>12091</v>
      </c>
      <c r="L19" s="117"/>
    </row>
    <row r="20" spans="1:12" s="27" customFormat="1" ht="13.8" x14ac:dyDescent="0.25">
      <c r="A20" s="27" t="s">
        <v>736</v>
      </c>
      <c r="B20" s="37">
        <v>73944</v>
      </c>
      <c r="C20" s="37">
        <v>75862</v>
      </c>
      <c r="D20" s="37">
        <v>76008</v>
      </c>
      <c r="E20" s="37">
        <v>75845</v>
      </c>
      <c r="F20" s="37">
        <v>75149</v>
      </c>
      <c r="G20" s="37">
        <v>80369</v>
      </c>
      <c r="H20" s="37">
        <v>85662</v>
      </c>
      <c r="I20" s="37">
        <v>87128</v>
      </c>
      <c r="J20" s="37">
        <v>88635</v>
      </c>
      <c r="L20" s="117"/>
    </row>
    <row r="21" spans="1:12" s="27" customFormat="1" ht="13.8" x14ac:dyDescent="0.25">
      <c r="A21" s="27" t="s">
        <v>737</v>
      </c>
      <c r="B21" s="37">
        <v>5172</v>
      </c>
      <c r="C21" s="37">
        <v>5216</v>
      </c>
      <c r="D21" s="37">
        <v>5492</v>
      </c>
      <c r="E21" s="37">
        <v>5265</v>
      </c>
      <c r="F21" s="37">
        <v>5587</v>
      </c>
      <c r="G21" s="37">
        <v>5710</v>
      </c>
      <c r="H21" s="37">
        <v>5789</v>
      </c>
      <c r="I21" s="37">
        <v>6062</v>
      </c>
      <c r="J21" s="37">
        <v>6534</v>
      </c>
      <c r="L21" s="117"/>
    </row>
    <row r="22" spans="1:12" s="27" customFormat="1" ht="13.8" x14ac:dyDescent="0.25">
      <c r="A22" s="27" t="s">
        <v>567</v>
      </c>
      <c r="B22" s="37">
        <f>B24-B18-B19-B20-B21</f>
        <v>20017</v>
      </c>
      <c r="C22" s="37">
        <f>C24-C18-C19-C20-C21</f>
        <v>24372</v>
      </c>
      <c r="D22" s="37">
        <f t="shared" ref="D22:J22" si="1">D24-D18-D19-D20-D21</f>
        <v>25064</v>
      </c>
      <c r="E22" s="37">
        <f t="shared" si="1"/>
        <v>16656</v>
      </c>
      <c r="F22" s="37">
        <f t="shared" si="1"/>
        <v>17827</v>
      </c>
      <c r="G22" s="37">
        <f t="shared" si="1"/>
        <v>17764</v>
      </c>
      <c r="H22" s="37">
        <f t="shared" si="1"/>
        <v>16613</v>
      </c>
      <c r="I22" s="37">
        <f t="shared" si="1"/>
        <v>17535</v>
      </c>
      <c r="J22" s="37">
        <f t="shared" si="1"/>
        <v>14319</v>
      </c>
      <c r="L22" s="117"/>
    </row>
    <row r="23" spans="1:12" s="27" customFormat="1" ht="5.25" customHeight="1" x14ac:dyDescent="0.25">
      <c r="B23" s="114"/>
      <c r="C23" s="114"/>
      <c r="D23" s="114"/>
      <c r="E23" s="114"/>
      <c r="F23" s="114"/>
      <c r="G23" s="114"/>
      <c r="H23" s="114"/>
      <c r="I23" s="114"/>
      <c r="J23" s="114"/>
    </row>
    <row r="24" spans="1:12" s="33" customFormat="1" ht="13.8" x14ac:dyDescent="0.25">
      <c r="A24" s="33" t="s">
        <v>1132</v>
      </c>
      <c r="B24" s="50">
        <v>133544</v>
      </c>
      <c r="C24" s="50">
        <v>143113</v>
      </c>
      <c r="D24" s="50">
        <v>144446</v>
      </c>
      <c r="E24" s="50">
        <v>146725</v>
      </c>
      <c r="F24" s="50">
        <v>151480</v>
      </c>
      <c r="G24" s="50">
        <v>142883</v>
      </c>
      <c r="H24" s="50">
        <v>148804</v>
      </c>
      <c r="I24" s="50">
        <v>157068</v>
      </c>
      <c r="J24" s="50">
        <v>153031</v>
      </c>
      <c r="L24" s="117"/>
    </row>
    <row r="25" spans="1:12" s="27" customFormat="1" ht="12.75" customHeight="1" x14ac:dyDescent="0.25">
      <c r="B25" s="37"/>
      <c r="C25" s="37"/>
      <c r="D25" s="37"/>
      <c r="E25" s="37"/>
      <c r="F25" s="37"/>
      <c r="G25" s="37"/>
      <c r="H25" s="37"/>
      <c r="I25" s="37"/>
      <c r="J25" s="37"/>
    </row>
    <row r="26" spans="1:12" s="125" customFormat="1" ht="13.8" x14ac:dyDescent="0.25">
      <c r="A26" s="27" t="s">
        <v>396</v>
      </c>
      <c r="B26" s="615">
        <v>20137</v>
      </c>
      <c r="C26" s="615">
        <v>12349</v>
      </c>
      <c r="D26" s="615">
        <v>23994</v>
      </c>
      <c r="E26" s="615">
        <v>12870</v>
      </c>
      <c r="F26" s="615">
        <v>16517</v>
      </c>
      <c r="G26" s="615">
        <v>14001</v>
      </c>
      <c r="H26" s="615">
        <v>22216</v>
      </c>
      <c r="I26" s="615">
        <v>35204</v>
      </c>
      <c r="J26" s="615">
        <v>41739</v>
      </c>
    </row>
    <row r="27" spans="1:12" s="125" customFormat="1" ht="13.8" x14ac:dyDescent="0.25">
      <c r="A27" s="1335" t="s">
        <v>2330</v>
      </c>
      <c r="B27" s="615">
        <v>4725</v>
      </c>
      <c r="C27" s="615">
        <v>3435</v>
      </c>
      <c r="D27" s="615">
        <v>4289</v>
      </c>
      <c r="E27" s="615">
        <v>2980</v>
      </c>
      <c r="F27" s="615">
        <v>2642</v>
      </c>
      <c r="G27" s="615">
        <v>2398</v>
      </c>
      <c r="H27" s="615">
        <v>2266</v>
      </c>
      <c r="I27" s="615">
        <v>2775</v>
      </c>
      <c r="J27" s="615">
        <v>1984</v>
      </c>
    </row>
    <row r="28" spans="1:12" s="125" customFormat="1" ht="13.8" x14ac:dyDescent="0.25">
      <c r="A28" s="1335" t="s">
        <v>2329</v>
      </c>
      <c r="B28" s="616">
        <v>7855</v>
      </c>
      <c r="C28" s="616">
        <v>4977</v>
      </c>
      <c r="D28" s="616">
        <v>2730</v>
      </c>
      <c r="E28" s="616">
        <v>6283</v>
      </c>
      <c r="F28" s="616">
        <v>3836</v>
      </c>
      <c r="G28" s="616">
        <v>5288</v>
      </c>
      <c r="H28" s="616">
        <v>5869</v>
      </c>
      <c r="I28" s="616">
        <v>3205</v>
      </c>
      <c r="J28" s="616">
        <v>2070</v>
      </c>
    </row>
    <row r="29" spans="1:12" s="125" customFormat="1" ht="14.25" customHeight="1" x14ac:dyDescent="0.25">
      <c r="A29" s="27" t="s">
        <v>1015</v>
      </c>
      <c r="B29" s="37">
        <f>B31-B26-B27-B28</f>
        <v>137</v>
      </c>
      <c r="C29" s="37">
        <f>C31-C26-C27-C28</f>
        <v>69</v>
      </c>
      <c r="D29" s="37">
        <f t="shared" ref="D29:J29" si="2">D31-D26-D27-D28</f>
        <v>160</v>
      </c>
      <c r="E29" s="37">
        <f t="shared" si="2"/>
        <v>132</v>
      </c>
      <c r="F29" s="37">
        <f t="shared" si="2"/>
        <v>99</v>
      </c>
      <c r="G29" s="37">
        <f t="shared" si="2"/>
        <v>124</v>
      </c>
      <c r="H29" s="37">
        <f t="shared" si="2"/>
        <v>363</v>
      </c>
      <c r="I29" s="37">
        <f t="shared" si="2"/>
        <v>313</v>
      </c>
      <c r="J29" s="37">
        <f t="shared" si="2"/>
        <v>19523</v>
      </c>
    </row>
    <row r="30" spans="1:12" s="27" customFormat="1" ht="4.5" customHeight="1" x14ac:dyDescent="0.25">
      <c r="B30" s="114"/>
      <c r="C30" s="114"/>
      <c r="D30" s="114"/>
      <c r="E30" s="114"/>
      <c r="F30" s="114"/>
      <c r="G30" s="114"/>
      <c r="H30" s="114"/>
      <c r="I30" s="114"/>
      <c r="J30" s="114"/>
    </row>
    <row r="31" spans="1:12" s="33" customFormat="1" ht="13.8" x14ac:dyDescent="0.25">
      <c r="A31" s="33" t="s">
        <v>1133</v>
      </c>
      <c r="B31" s="50">
        <v>32854</v>
      </c>
      <c r="C31" s="50">
        <v>20830</v>
      </c>
      <c r="D31" s="50">
        <v>31173</v>
      </c>
      <c r="E31" s="50">
        <v>22265</v>
      </c>
      <c r="F31" s="50">
        <v>23094</v>
      </c>
      <c r="G31" s="50">
        <v>21811</v>
      </c>
      <c r="H31" s="50">
        <v>30714</v>
      </c>
      <c r="I31" s="50">
        <v>41497</v>
      </c>
      <c r="J31" s="50">
        <v>65316</v>
      </c>
      <c r="L31" s="117"/>
    </row>
    <row r="32" spans="1:12" s="27" customFormat="1" ht="4.5" customHeight="1" thickBot="1" x14ac:dyDescent="0.3">
      <c r="B32" s="266"/>
      <c r="C32" s="266"/>
      <c r="D32" s="266"/>
      <c r="E32" s="266"/>
      <c r="F32" s="266"/>
      <c r="G32" s="266"/>
      <c r="H32" s="266"/>
      <c r="I32" s="266"/>
      <c r="J32" s="266"/>
    </row>
    <row r="33" spans="1:10" s="33" customFormat="1" ht="13.8" x14ac:dyDescent="0.25">
      <c r="A33" s="33" t="s">
        <v>209</v>
      </c>
      <c r="B33" s="148">
        <v>486981</v>
      </c>
      <c r="C33" s="148">
        <v>484294</v>
      </c>
      <c r="D33" s="148">
        <v>497671</v>
      </c>
      <c r="E33" s="148">
        <v>478779</v>
      </c>
      <c r="F33" s="148">
        <v>478108</v>
      </c>
      <c r="G33" s="148">
        <v>483544</v>
      </c>
      <c r="H33" s="148">
        <v>499055</v>
      </c>
      <c r="I33" s="148">
        <v>513042</v>
      </c>
      <c r="J33" s="148">
        <v>561029</v>
      </c>
    </row>
    <row r="34" spans="1:10" s="43" customFormat="1" ht="11.4" x14ac:dyDescent="0.2">
      <c r="A34" s="43" t="s">
        <v>571</v>
      </c>
      <c r="B34" s="198">
        <v>18.51685097932323</v>
      </c>
      <c r="C34" s="198">
        <v>-0.55176690671709938</v>
      </c>
      <c r="D34" s="198">
        <v>2.7621651310980599</v>
      </c>
      <c r="E34" s="198">
        <v>-3.7960821506577647</v>
      </c>
      <c r="F34" s="198">
        <v>-0.14014816857046419</v>
      </c>
      <c r="G34" s="198">
        <v>1.1369816024831225</v>
      </c>
      <c r="H34" s="198">
        <v>3.2077742666644538</v>
      </c>
      <c r="I34" s="198">
        <v>2.8026970975143062</v>
      </c>
      <c r="J34" s="198">
        <v>9.3534252556320965</v>
      </c>
    </row>
    <row r="36" spans="1:10" ht="13.8" x14ac:dyDescent="0.25">
      <c r="A36" s="27" t="s">
        <v>515</v>
      </c>
      <c r="B36" s="27"/>
      <c r="C36" s="27"/>
      <c r="D36" s="27"/>
      <c r="E36" s="133"/>
      <c r="F36" s="133"/>
      <c r="G36" s="133"/>
      <c r="H36" s="133"/>
      <c r="I36" s="133"/>
      <c r="J36" s="48"/>
    </row>
    <row r="37" spans="1:10" ht="13.8" x14ac:dyDescent="0.25">
      <c r="A37" s="27"/>
      <c r="B37" s="27"/>
      <c r="C37" s="27"/>
      <c r="D37" s="27"/>
      <c r="E37" s="133"/>
      <c r="F37" s="133"/>
      <c r="G37" s="133"/>
      <c r="H37" s="133"/>
      <c r="I37" s="133"/>
      <c r="J37" s="231"/>
    </row>
    <row r="38" spans="1:10" s="161" customFormat="1" ht="13.8" x14ac:dyDescent="0.25"/>
    <row r="39" spans="1:10" ht="13.8" x14ac:dyDescent="0.25">
      <c r="A39" s="161" t="s">
        <v>1101</v>
      </c>
      <c r="B39" s="161"/>
      <c r="C39" s="161"/>
      <c r="D39" s="161"/>
    </row>
    <row r="40" spans="1:10" ht="13.8" x14ac:dyDescent="0.25">
      <c r="A40" s="161"/>
      <c r="B40" s="161"/>
      <c r="C40" s="161"/>
      <c r="D40" s="161"/>
    </row>
    <row r="41" spans="1:10" ht="13.8" x14ac:dyDescent="0.25">
      <c r="A41" s="161" t="s">
        <v>1102</v>
      </c>
      <c r="B41" s="161"/>
      <c r="C41" s="161"/>
      <c r="D41" s="161"/>
    </row>
    <row r="42" spans="1:10" ht="13.8" x14ac:dyDescent="0.25">
      <c r="A42" s="161"/>
      <c r="B42" s="161"/>
      <c r="C42" s="161"/>
      <c r="D42" s="161"/>
    </row>
    <row r="43" spans="1:10" ht="14.4" x14ac:dyDescent="0.3">
      <c r="A43" s="161" t="s">
        <v>1103</v>
      </c>
      <c r="B43" s="161"/>
      <c r="C43" s="161"/>
      <c r="D43" s="161"/>
    </row>
    <row r="44" spans="1:10" ht="13.8" x14ac:dyDescent="0.25">
      <c r="A44" s="161"/>
      <c r="B44" s="161"/>
      <c r="C44" s="161"/>
      <c r="D44" s="161"/>
    </row>
    <row r="45" spans="1:10" ht="13.8" x14ac:dyDescent="0.25">
      <c r="A45" s="1439" t="s">
        <v>2331</v>
      </c>
      <c r="B45" s="1439"/>
      <c r="C45" s="1439"/>
      <c r="D45" s="1439"/>
      <c r="E45" s="1439"/>
    </row>
  </sheetData>
  <customSheetViews>
    <customSheetView guid="{F67F5823-51D5-4D47-B100-5B47C1E6BCB9}" showPageBreaks="1" fitToPage="1" printArea="1" topLeftCell="A28">
      <selection activeCell="A48" sqref="A48:J48"/>
      <pageMargins left="0.75" right="0.75" top="1" bottom="1" header="0.5" footer="0.5"/>
      <printOptions horizontalCentered="1"/>
      <pageSetup scale="67" firstPageNumber="33" orientation="portrait" verticalDpi="300" r:id="rId1"/>
      <headerFooter alignWithMargins="0">
        <oddFooter>&amp;C&amp;P</oddFooter>
      </headerFooter>
    </customSheetView>
    <customSheetView guid="{9014CDA8-C3FC-41E6-A045-DAEFC55B82B1}" showPageBreaks="1" fitToPage="1" printArea="1" topLeftCell="A10">
      <selection activeCell="B19" sqref="B19"/>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5">
    <mergeCell ref="A1:J1"/>
    <mergeCell ref="A3:J3"/>
    <mergeCell ref="A4:J4"/>
    <mergeCell ref="A5:J5"/>
    <mergeCell ref="A45:E45"/>
  </mergeCells>
  <phoneticPr fontId="0" type="noConversion"/>
  <hyperlinks>
    <hyperlink ref="A45" r:id="rId3" display="Source: Statistics Canada. Table 002-0001 - Farm cash receipts, annual (dollars)"/>
    <hyperlink ref="A45:E45" r:id="rId4" display="Source: Statistics Canada. Table  32-10-0045-01 - Farm cash receipts, annual"/>
  </hyperlinks>
  <printOptions horizontalCentered="1"/>
  <pageMargins left="0.74803149606299202" right="0.74803149606299202" top="0.98425196850393704" bottom="0.98425196850393704" header="0.511811023622047" footer="0.511811023622047"/>
  <pageSetup scale="67" firstPageNumber="27" orientation="portrait" useFirstPageNumber="1" r:id="rId5"/>
  <headerFooter alignWithMargins="0"/>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33"/>
    <pageSetUpPr fitToPage="1"/>
  </sheetPr>
  <dimension ref="A1:M63"/>
  <sheetViews>
    <sheetView zoomScaleNormal="100" workbookViewId="0">
      <selection sqref="A1:J1"/>
    </sheetView>
  </sheetViews>
  <sheetFormatPr defaultRowHeight="13.2" x14ac:dyDescent="0.25"/>
  <cols>
    <col min="1" max="1" width="30" customWidth="1"/>
    <col min="2" max="2" width="9.88671875" bestFit="1" customWidth="1"/>
    <col min="3" max="3" width="9.33203125" bestFit="1" customWidth="1"/>
    <col min="4" max="4" width="10.88671875" bestFit="1" customWidth="1"/>
    <col min="5" max="5" width="9.33203125" bestFit="1" customWidth="1"/>
    <col min="6" max="6" width="9.88671875" bestFit="1" customWidth="1"/>
    <col min="7" max="7" width="9.33203125" bestFit="1" customWidth="1"/>
    <col min="8" max="10" width="9.88671875" bestFit="1" customWidth="1"/>
  </cols>
  <sheetData>
    <row r="1" spans="1:13" ht="17.399999999999999" x14ac:dyDescent="0.3">
      <c r="A1" s="1436" t="s">
        <v>898</v>
      </c>
      <c r="B1" s="1436"/>
      <c r="C1" s="1436"/>
      <c r="D1" s="1436"/>
      <c r="E1" s="1436"/>
      <c r="F1" s="1436"/>
      <c r="G1" s="1436"/>
      <c r="H1" s="1436"/>
      <c r="I1" s="1436"/>
      <c r="J1" s="1436"/>
      <c r="K1" s="30"/>
    </row>
    <row r="2" spans="1:13" ht="17.399999999999999" x14ac:dyDescent="0.3">
      <c r="A2" s="28"/>
    </row>
    <row r="3" spans="1:13" ht="17.399999999999999" x14ac:dyDescent="0.3">
      <c r="A3" s="1437" t="s">
        <v>984</v>
      </c>
      <c r="B3" s="1437"/>
      <c r="C3" s="1437"/>
      <c r="D3" s="1437"/>
      <c r="E3" s="1437"/>
      <c r="F3" s="1437"/>
      <c r="G3" s="1437"/>
      <c r="H3" s="1437"/>
      <c r="I3" s="1437"/>
      <c r="J3" s="1437"/>
      <c r="K3" s="30"/>
    </row>
    <row r="4" spans="1:13" ht="17.399999999999999" x14ac:dyDescent="0.3">
      <c r="A4" s="1437" t="s">
        <v>2584</v>
      </c>
      <c r="B4" s="1437"/>
      <c r="C4" s="1437"/>
      <c r="D4" s="1437"/>
      <c r="E4" s="1437"/>
      <c r="F4" s="1437"/>
      <c r="G4" s="1437"/>
      <c r="H4" s="1437"/>
      <c r="I4" s="1437"/>
      <c r="J4" s="1437"/>
      <c r="K4" s="30"/>
    </row>
    <row r="5" spans="1:13" ht="17.399999999999999" x14ac:dyDescent="0.3">
      <c r="A5" s="1437" t="s">
        <v>444</v>
      </c>
      <c r="B5" s="1437"/>
      <c r="C5" s="1437"/>
      <c r="D5" s="1437"/>
      <c r="E5" s="1437"/>
      <c r="F5" s="1437"/>
      <c r="G5" s="1437"/>
      <c r="H5" s="1437"/>
      <c r="I5" s="1437"/>
      <c r="J5" s="1437"/>
      <c r="K5" s="30"/>
    </row>
    <row r="6" spans="1:13" ht="17.399999999999999" x14ac:dyDescent="0.3">
      <c r="A6" s="1437" t="s">
        <v>1394</v>
      </c>
      <c r="B6" s="1437"/>
      <c r="C6" s="1437"/>
      <c r="D6" s="1437"/>
      <c r="E6" s="1437"/>
      <c r="F6" s="1437"/>
      <c r="G6" s="1437"/>
      <c r="H6" s="1437"/>
      <c r="I6" s="1437"/>
      <c r="J6" s="1437"/>
      <c r="K6" s="30"/>
    </row>
    <row r="7" spans="1:13" ht="12.75" customHeight="1" x14ac:dyDescent="0.3">
      <c r="A7" s="16"/>
      <c r="B7" s="16"/>
      <c r="C7" s="16"/>
      <c r="D7" s="16"/>
      <c r="E7" s="16"/>
      <c r="F7" s="16"/>
      <c r="G7" s="16"/>
      <c r="H7" s="16"/>
    </row>
    <row r="8" spans="1:13" x14ac:dyDescent="0.25">
      <c r="K8" s="557"/>
      <c r="L8" s="523"/>
      <c r="M8" s="523"/>
    </row>
    <row r="9" spans="1:13" s="17" customFormat="1" ht="18" x14ac:dyDescent="0.3">
      <c r="A9" s="11"/>
      <c r="B9" s="521">
        <v>2011</v>
      </c>
      <c r="C9" s="521">
        <v>2012</v>
      </c>
      <c r="D9" s="521">
        <v>2013</v>
      </c>
      <c r="E9" s="521">
        <v>2014</v>
      </c>
      <c r="F9" s="521">
        <v>2015</v>
      </c>
      <c r="G9" s="521">
        <v>2016</v>
      </c>
      <c r="H9" s="521" t="s">
        <v>2209</v>
      </c>
      <c r="I9" s="521" t="s">
        <v>2431</v>
      </c>
      <c r="J9" s="521" t="s">
        <v>2430</v>
      </c>
    </row>
    <row r="10" spans="1:13" ht="4.5" customHeight="1" thickBot="1" x14ac:dyDescent="0.3">
      <c r="A10" s="18"/>
      <c r="B10" s="522"/>
      <c r="C10" s="522"/>
      <c r="D10" s="522"/>
      <c r="E10" s="522"/>
      <c r="F10" s="522"/>
      <c r="G10" s="522"/>
      <c r="H10" s="522"/>
      <c r="I10" s="522"/>
      <c r="J10" s="522"/>
    </row>
    <row r="11" spans="1:13" ht="4.5" customHeight="1" x14ac:dyDescent="0.25">
      <c r="A11" s="2"/>
      <c r="B11" s="523"/>
      <c r="C11" s="523"/>
      <c r="D11" s="523"/>
      <c r="E11" s="523"/>
      <c r="F11" s="523"/>
      <c r="G11" s="523"/>
      <c r="H11" s="523"/>
      <c r="I11" s="523"/>
      <c r="J11" s="523"/>
    </row>
    <row r="12" spans="1:13" ht="13.8" x14ac:dyDescent="0.25">
      <c r="A12" s="10" t="s">
        <v>200</v>
      </c>
      <c r="B12" s="526">
        <v>486981</v>
      </c>
      <c r="C12" s="526">
        <v>484294</v>
      </c>
      <c r="D12" s="526">
        <v>497671</v>
      </c>
      <c r="E12" s="526">
        <v>478779</v>
      </c>
      <c r="F12" s="526">
        <v>478108</v>
      </c>
      <c r="G12" s="526">
        <v>483544</v>
      </c>
      <c r="H12" s="526">
        <v>499055</v>
      </c>
      <c r="I12" s="526">
        <v>513042</v>
      </c>
      <c r="J12" s="526">
        <v>561029</v>
      </c>
    </row>
    <row r="13" spans="1:13" ht="13.8" x14ac:dyDescent="0.25">
      <c r="A13" s="10" t="s">
        <v>260</v>
      </c>
      <c r="B13" s="529">
        <v>334</v>
      </c>
      <c r="C13" s="529">
        <v>330</v>
      </c>
      <c r="D13" s="529">
        <v>331</v>
      </c>
      <c r="E13" s="529">
        <v>327</v>
      </c>
      <c r="F13" s="529">
        <v>319</v>
      </c>
      <c r="G13" s="529">
        <v>319</v>
      </c>
      <c r="H13" s="529">
        <v>318</v>
      </c>
      <c r="I13" s="529">
        <v>332</v>
      </c>
      <c r="J13" s="529">
        <v>322</v>
      </c>
    </row>
    <row r="14" spans="1:13" ht="4.5" customHeight="1" x14ac:dyDescent="0.25">
      <c r="A14" s="10"/>
      <c r="B14" s="527"/>
      <c r="C14" s="527"/>
      <c r="D14" s="527"/>
      <c r="E14" s="527"/>
      <c r="F14" s="527"/>
      <c r="G14" s="527"/>
      <c r="H14" s="527"/>
      <c r="I14" s="527"/>
      <c r="J14" s="527"/>
    </row>
    <row r="15" spans="1:13" ht="4.5" customHeight="1" x14ac:dyDescent="0.25">
      <c r="A15" s="10"/>
      <c r="B15" s="529"/>
      <c r="C15" s="529"/>
      <c r="D15" s="529"/>
      <c r="E15" s="529"/>
      <c r="F15" s="529"/>
      <c r="G15" s="529"/>
      <c r="H15" s="529"/>
      <c r="I15" s="529"/>
      <c r="J15" s="529"/>
    </row>
    <row r="16" spans="1:13" ht="13.8" x14ac:dyDescent="0.25">
      <c r="A16" s="10" t="s">
        <v>261</v>
      </c>
      <c r="B16" s="526">
        <f>B12+B13</f>
        <v>487315</v>
      </c>
      <c r="C16" s="526">
        <f>C12+C13</f>
        <v>484624</v>
      </c>
      <c r="D16" s="526">
        <f t="shared" ref="D16:J16" si="0">D12+D13</f>
        <v>498002</v>
      </c>
      <c r="E16" s="526">
        <f t="shared" si="0"/>
        <v>479106</v>
      </c>
      <c r="F16" s="526">
        <f t="shared" si="0"/>
        <v>478427</v>
      </c>
      <c r="G16" s="526">
        <f t="shared" si="0"/>
        <v>483863</v>
      </c>
      <c r="H16" s="526">
        <f t="shared" si="0"/>
        <v>499373</v>
      </c>
      <c r="I16" s="526">
        <f t="shared" si="0"/>
        <v>513374</v>
      </c>
      <c r="J16" s="526">
        <f t="shared" si="0"/>
        <v>561351</v>
      </c>
    </row>
    <row r="17" spans="1:10" ht="13.8" x14ac:dyDescent="0.25">
      <c r="A17" s="10" t="s">
        <v>262</v>
      </c>
      <c r="B17" s="529">
        <v>411050</v>
      </c>
      <c r="C17" s="529">
        <v>433952</v>
      </c>
      <c r="D17" s="529">
        <v>433142</v>
      </c>
      <c r="E17" s="529">
        <v>434945</v>
      </c>
      <c r="F17" s="529">
        <v>436923</v>
      </c>
      <c r="G17" s="529">
        <v>440728</v>
      </c>
      <c r="H17" s="529">
        <v>447458</v>
      </c>
      <c r="I17" s="529">
        <v>471188</v>
      </c>
      <c r="J17" s="529">
        <v>499591</v>
      </c>
    </row>
    <row r="18" spans="1:10" ht="4.5" customHeight="1" x14ac:dyDescent="0.25">
      <c r="A18" s="10"/>
      <c r="B18" s="527"/>
      <c r="C18" s="527"/>
      <c r="D18" s="527"/>
      <c r="E18" s="527"/>
      <c r="F18" s="527"/>
      <c r="G18" s="527"/>
      <c r="H18" s="527"/>
      <c r="I18" s="527"/>
      <c r="J18" s="527"/>
    </row>
    <row r="19" spans="1:10" ht="4.5" customHeight="1" x14ac:dyDescent="0.25">
      <c r="A19" s="10"/>
      <c r="B19" s="529"/>
      <c r="C19" s="529"/>
      <c r="D19" s="529"/>
      <c r="E19" s="529"/>
      <c r="F19" s="529"/>
      <c r="G19" s="529"/>
      <c r="H19" s="529"/>
      <c r="I19" s="529"/>
      <c r="J19" s="529"/>
    </row>
    <row r="20" spans="1:10" ht="13.8" x14ac:dyDescent="0.25">
      <c r="A20" s="10" t="s">
        <v>263</v>
      </c>
      <c r="B20" s="526">
        <v>76265</v>
      </c>
      <c r="C20" s="526">
        <v>50672</v>
      </c>
      <c r="D20" s="526">
        <v>64860</v>
      </c>
      <c r="E20" s="526">
        <v>44161</v>
      </c>
      <c r="F20" s="526">
        <v>41505</v>
      </c>
      <c r="G20" s="526">
        <v>43135</v>
      </c>
      <c r="H20" s="526">
        <v>51915</v>
      </c>
      <c r="I20" s="526">
        <v>42186</v>
      </c>
      <c r="J20" s="526">
        <v>61759</v>
      </c>
    </row>
    <row r="21" spans="1:10" ht="13.8" x14ac:dyDescent="0.25">
      <c r="A21" s="10" t="s">
        <v>264</v>
      </c>
      <c r="B21" s="526">
        <v>-12952</v>
      </c>
      <c r="C21" s="526">
        <v>7965</v>
      </c>
      <c r="D21" s="526">
        <v>-2343</v>
      </c>
      <c r="E21" s="526">
        <v>3477</v>
      </c>
      <c r="F21" s="526">
        <v>4263</v>
      </c>
      <c r="G21" s="526">
        <v>453</v>
      </c>
      <c r="H21" s="526">
        <v>-2552</v>
      </c>
      <c r="I21" s="526">
        <v>-14983</v>
      </c>
      <c r="J21" s="526">
        <v>18447</v>
      </c>
    </row>
    <row r="22" spans="1:10" ht="3.75" customHeight="1" x14ac:dyDescent="0.25">
      <c r="A22" s="10"/>
      <c r="B22" s="527"/>
      <c r="C22" s="527"/>
      <c r="D22" s="527"/>
      <c r="E22" s="527"/>
      <c r="F22" s="527"/>
      <c r="G22" s="527"/>
      <c r="H22" s="527"/>
      <c r="I22" s="527"/>
      <c r="J22" s="527"/>
    </row>
    <row r="23" spans="1:10" ht="4.5" customHeight="1" x14ac:dyDescent="0.25">
      <c r="A23" s="10"/>
      <c r="B23" s="526"/>
      <c r="C23" s="526"/>
      <c r="D23" s="526"/>
      <c r="E23" s="526"/>
      <c r="F23" s="526"/>
      <c r="G23" s="526"/>
      <c r="H23" s="526"/>
      <c r="I23" s="526"/>
      <c r="J23" s="526"/>
    </row>
    <row r="24" spans="1:10" s="35" customFormat="1" ht="14.4" thickBot="1" x14ac:dyDescent="0.3">
      <c r="A24" s="62" t="s">
        <v>199</v>
      </c>
      <c r="B24" s="524">
        <v>63312</v>
      </c>
      <c r="C24" s="524">
        <v>58637</v>
      </c>
      <c r="D24" s="524">
        <v>62517</v>
      </c>
      <c r="E24" s="524">
        <v>47638</v>
      </c>
      <c r="F24" s="524">
        <v>45767</v>
      </c>
      <c r="G24" s="524">
        <v>43587</v>
      </c>
      <c r="H24" s="524">
        <v>49363</v>
      </c>
      <c r="I24" s="524">
        <v>27203</v>
      </c>
      <c r="J24" s="524">
        <v>80206</v>
      </c>
    </row>
    <row r="25" spans="1:10" s="43" customFormat="1" ht="12" thickTop="1" x14ac:dyDescent="0.2">
      <c r="B25" s="198"/>
      <c r="C25" s="198"/>
      <c r="D25" s="198"/>
      <c r="E25" s="198"/>
      <c r="F25" s="198"/>
      <c r="G25" s="198"/>
      <c r="H25" s="198"/>
      <c r="I25" s="347"/>
      <c r="J25" s="525"/>
    </row>
    <row r="27" spans="1:10" ht="13.8" x14ac:dyDescent="0.25">
      <c r="A27" s="1439" t="s">
        <v>2332</v>
      </c>
      <c r="B27" s="1439"/>
      <c r="C27" s="1439"/>
      <c r="D27" s="1439"/>
      <c r="E27" s="1439"/>
      <c r="F27" s="1439"/>
      <c r="G27" s="1439"/>
    </row>
    <row r="28" spans="1:10" ht="13.8" x14ac:dyDescent="0.25">
      <c r="A28" s="27"/>
    </row>
    <row r="29" spans="1:10" ht="13.8" x14ac:dyDescent="0.25">
      <c r="A29" s="27"/>
    </row>
    <row r="30" spans="1:10" ht="13.8" x14ac:dyDescent="0.25">
      <c r="A30" s="27"/>
    </row>
    <row r="32" spans="1:10" ht="17.399999999999999" x14ac:dyDescent="0.3">
      <c r="A32" s="1436" t="s">
        <v>804</v>
      </c>
      <c r="B32" s="1436"/>
      <c r="C32" s="1436"/>
      <c r="D32" s="1436"/>
      <c r="E32" s="1436"/>
      <c r="F32" s="1436"/>
      <c r="G32" s="1436"/>
      <c r="H32" s="1436"/>
      <c r="I32" s="1436"/>
      <c r="J32" s="1436"/>
    </row>
    <row r="33" spans="1:10" ht="17.399999999999999" x14ac:dyDescent="0.3">
      <c r="A33" s="16"/>
    </row>
    <row r="34" spans="1:10" ht="17.399999999999999" x14ac:dyDescent="0.3">
      <c r="A34" s="1437" t="s">
        <v>2534</v>
      </c>
      <c r="B34" s="1437"/>
      <c r="C34" s="1437"/>
      <c r="D34" s="1437"/>
      <c r="E34" s="1437"/>
      <c r="F34" s="1437"/>
      <c r="G34" s="1437"/>
      <c r="H34" s="1437"/>
      <c r="I34" s="1437"/>
      <c r="J34" s="1437"/>
    </row>
    <row r="35" spans="1:10" ht="17.399999999999999" x14ac:dyDescent="0.3">
      <c r="A35" s="1437" t="s">
        <v>444</v>
      </c>
      <c r="B35" s="1437"/>
      <c r="C35" s="1437"/>
      <c r="D35" s="1437"/>
      <c r="E35" s="1437"/>
      <c r="F35" s="1437"/>
      <c r="G35" s="1437"/>
      <c r="H35" s="1437"/>
      <c r="I35" s="1437"/>
      <c r="J35" s="1437"/>
    </row>
    <row r="36" spans="1:10" ht="12.75" customHeight="1" x14ac:dyDescent="0.3">
      <c r="A36" s="16"/>
      <c r="B36" s="16"/>
      <c r="C36" s="16"/>
      <c r="D36" s="16"/>
      <c r="E36" s="16"/>
      <c r="F36" s="16"/>
      <c r="G36" s="16"/>
      <c r="H36" s="16"/>
      <c r="I36" s="16"/>
    </row>
    <row r="38" spans="1:10" ht="15.6" x14ac:dyDescent="0.3">
      <c r="A38" s="783" t="s">
        <v>1709</v>
      </c>
      <c r="B38" s="38">
        <v>2011</v>
      </c>
      <c r="C38" s="38">
        <v>2012</v>
      </c>
      <c r="D38" s="38">
        <v>2013</v>
      </c>
      <c r="E38" s="38">
        <v>2014</v>
      </c>
      <c r="F38" s="38">
        <v>2015</v>
      </c>
      <c r="G38" s="38">
        <v>2016</v>
      </c>
      <c r="H38" s="38">
        <v>2017</v>
      </c>
      <c r="I38" s="38">
        <v>2018</v>
      </c>
      <c r="J38" s="38">
        <v>2019</v>
      </c>
    </row>
    <row r="39" spans="1:10" ht="4.5" customHeight="1" thickBot="1" x14ac:dyDescent="0.3">
      <c r="A39" s="25"/>
      <c r="B39" s="25"/>
      <c r="C39" s="25"/>
      <c r="D39" s="25"/>
      <c r="E39" s="25"/>
      <c r="F39" s="25"/>
      <c r="G39" s="25"/>
      <c r="H39" s="25"/>
      <c r="I39" s="25"/>
      <c r="J39" s="25"/>
    </row>
    <row r="40" spans="1:10" ht="4.5" customHeight="1" x14ac:dyDescent="0.25"/>
    <row r="41" spans="1:10" ht="13.8" x14ac:dyDescent="0.25">
      <c r="A41" s="33" t="s">
        <v>507</v>
      </c>
      <c r="B41" s="154">
        <v>132.5</v>
      </c>
      <c r="C41" s="154">
        <v>136.80000000000001</v>
      </c>
      <c r="D41" s="154">
        <v>134.69999999999999</v>
      </c>
      <c r="E41" s="154">
        <v>140.9</v>
      </c>
      <c r="F41" s="154">
        <v>139.30000000000001</v>
      </c>
      <c r="G41" s="154">
        <v>136.4</v>
      </c>
      <c r="H41" s="154">
        <v>136.4</v>
      </c>
      <c r="I41" s="154">
        <v>135.80000000000001</v>
      </c>
      <c r="J41" s="154">
        <v>145.19999999999999</v>
      </c>
    </row>
    <row r="42" spans="1:10" s="43" customFormat="1" ht="11.4" x14ac:dyDescent="0.2">
      <c r="A42" s="43" t="s">
        <v>571</v>
      </c>
      <c r="B42" s="198">
        <v>11.908783783783772</v>
      </c>
      <c r="C42" s="198">
        <v>3.2452830188679282</v>
      </c>
      <c r="D42" s="198">
        <v>-1.535087719298267</v>
      </c>
      <c r="E42" s="198">
        <v>4.6028210838901407</v>
      </c>
      <c r="F42" s="198">
        <v>-1.1355571327182346</v>
      </c>
      <c r="G42" s="198">
        <v>-2.0818377602297211</v>
      </c>
      <c r="H42" s="198">
        <v>-7.3313782991202281E-2</v>
      </c>
      <c r="I42" s="198">
        <v>0.22010271460013442</v>
      </c>
      <c r="J42" s="198">
        <f>(J41/I41-1)*100</f>
        <v>6.9219440353460726</v>
      </c>
    </row>
    <row r="43" spans="1:10" s="43" customFormat="1" ht="11.4" x14ac:dyDescent="0.2">
      <c r="B43" s="198"/>
      <c r="C43" s="198"/>
      <c r="D43" s="198"/>
      <c r="E43" s="198"/>
      <c r="F43" s="198"/>
      <c r="G43" s="198"/>
      <c r="H43" s="198"/>
      <c r="I43" s="198"/>
      <c r="J43" s="198"/>
    </row>
    <row r="44" spans="1:10" ht="13.8" x14ac:dyDescent="0.25">
      <c r="A44" s="33" t="s">
        <v>508</v>
      </c>
      <c r="B44" s="154">
        <v>140</v>
      </c>
      <c r="C44" s="154">
        <v>145</v>
      </c>
      <c r="D44" s="154">
        <v>140.6</v>
      </c>
      <c r="E44" s="154">
        <v>144.4</v>
      </c>
      <c r="F44" s="154">
        <v>142.1</v>
      </c>
      <c r="G44" s="154">
        <v>142.80000000000001</v>
      </c>
      <c r="H44" s="154">
        <v>142.5</v>
      </c>
      <c r="I44" s="154">
        <v>143.80000000000001</v>
      </c>
      <c r="J44" s="154">
        <v>155.4</v>
      </c>
    </row>
    <row r="45" spans="1:10" s="43" customFormat="1" ht="11.4" x14ac:dyDescent="0.2">
      <c r="A45" s="43" t="s">
        <v>571</v>
      </c>
      <c r="B45" s="198">
        <v>12.359550561797761</v>
      </c>
      <c r="C45" s="198">
        <v>3.5714285714285809</v>
      </c>
      <c r="D45" s="198">
        <v>-3.0344827586206935</v>
      </c>
      <c r="E45" s="198">
        <v>2.7027027027027195</v>
      </c>
      <c r="F45" s="198">
        <v>-1.5927977839335306</v>
      </c>
      <c r="G45" s="198">
        <v>0.49261083743843415</v>
      </c>
      <c r="H45" s="198">
        <v>-0.28011204481792618</v>
      </c>
      <c r="I45" s="198">
        <v>1.8258426966291985</v>
      </c>
      <c r="J45" s="198">
        <f>(J44/I44-1)*100</f>
        <v>8.0667593880389354</v>
      </c>
    </row>
    <row r="46" spans="1:10" s="43" customFormat="1" ht="11.4" x14ac:dyDescent="0.2">
      <c r="B46" s="198"/>
      <c r="C46" s="198"/>
      <c r="D46" s="198"/>
      <c r="E46" s="198"/>
      <c r="F46" s="198"/>
      <c r="G46" s="198"/>
      <c r="H46" s="198"/>
      <c r="I46" s="198"/>
      <c r="J46" s="198"/>
    </row>
    <row r="47" spans="1:10" s="82" customFormat="1" x14ac:dyDescent="0.25">
      <c r="A47" s="162" t="s">
        <v>510</v>
      </c>
      <c r="B47" s="504">
        <v>127.9</v>
      </c>
      <c r="C47" s="504">
        <v>142.1</v>
      </c>
      <c r="D47" s="504">
        <v>126.9</v>
      </c>
      <c r="E47" s="504">
        <v>108</v>
      </c>
      <c r="F47" s="504">
        <v>116.3</v>
      </c>
      <c r="G47" s="504">
        <v>96.5</v>
      </c>
      <c r="H47" s="504">
        <v>99.8</v>
      </c>
      <c r="I47" s="504">
        <v>117.3</v>
      </c>
      <c r="J47" s="504">
        <v>121</v>
      </c>
    </row>
    <row r="48" spans="1:10" s="82" customFormat="1" x14ac:dyDescent="0.25">
      <c r="A48" s="162" t="s">
        <v>511</v>
      </c>
      <c r="B48" s="504">
        <v>72.7</v>
      </c>
      <c r="C48" s="504">
        <v>74.7</v>
      </c>
      <c r="D48" s="504">
        <v>76.5</v>
      </c>
      <c r="E48" s="504">
        <v>67</v>
      </c>
      <c r="F48" s="504">
        <v>63.4</v>
      </c>
      <c r="G48" s="504">
        <v>45.5</v>
      </c>
      <c r="H48" s="504">
        <v>36.200000000000003</v>
      </c>
      <c r="I48" s="504">
        <v>54</v>
      </c>
      <c r="J48" s="504">
        <v>60.9</v>
      </c>
    </row>
    <row r="49" spans="1:10" s="82" customFormat="1" x14ac:dyDescent="0.25">
      <c r="A49" s="162" t="s">
        <v>619</v>
      </c>
      <c r="B49" s="504">
        <v>119.8</v>
      </c>
      <c r="C49" s="504">
        <v>101.2</v>
      </c>
      <c r="D49" s="504">
        <v>117.6</v>
      </c>
      <c r="E49" s="504">
        <v>127.3</v>
      </c>
      <c r="F49" s="504">
        <v>132.4</v>
      </c>
      <c r="G49" s="504">
        <v>158.6</v>
      </c>
      <c r="H49" s="504">
        <v>169.7</v>
      </c>
      <c r="I49" s="504">
        <v>174.3</v>
      </c>
      <c r="J49" s="504">
        <v>178.3</v>
      </c>
    </row>
    <row r="50" spans="1:10" s="82" customFormat="1" x14ac:dyDescent="0.25">
      <c r="A50" s="162" t="s">
        <v>620</v>
      </c>
      <c r="B50" s="504">
        <v>146.1</v>
      </c>
      <c r="C50" s="504">
        <v>152</v>
      </c>
      <c r="D50" s="504">
        <v>146.4</v>
      </c>
      <c r="E50" s="504">
        <v>153.6</v>
      </c>
      <c r="F50" s="504">
        <v>150.19999999999999</v>
      </c>
      <c r="G50" s="504">
        <v>151.69999999999999</v>
      </c>
      <c r="H50" s="504">
        <v>151</v>
      </c>
      <c r="I50" s="504">
        <v>148.30000000000001</v>
      </c>
      <c r="J50" s="504">
        <v>162.6</v>
      </c>
    </row>
    <row r="51" spans="1:10" ht="13.8" x14ac:dyDescent="0.25">
      <c r="A51" s="27"/>
      <c r="B51" s="231"/>
      <c r="C51" s="231"/>
      <c r="D51" s="231"/>
      <c r="E51" s="231"/>
      <c r="F51" s="231"/>
      <c r="G51" s="231"/>
      <c r="H51" s="231"/>
      <c r="I51" s="231"/>
      <c r="J51" s="231"/>
    </row>
    <row r="52" spans="1:10" ht="13.8" x14ac:dyDescent="0.25">
      <c r="A52" s="33" t="s">
        <v>509</v>
      </c>
      <c r="B52" s="154">
        <v>119.2</v>
      </c>
      <c r="C52" s="154">
        <v>122</v>
      </c>
      <c r="D52" s="154">
        <v>124.4</v>
      </c>
      <c r="E52" s="154">
        <v>135</v>
      </c>
      <c r="F52" s="154">
        <v>134.80000000000001</v>
      </c>
      <c r="G52" s="154">
        <v>124.7</v>
      </c>
      <c r="H52" s="154">
        <v>125.4</v>
      </c>
      <c r="I52" s="154">
        <v>121.1</v>
      </c>
      <c r="J52" s="154">
        <v>126.2</v>
      </c>
    </row>
    <row r="53" spans="1:10" s="43" customFormat="1" ht="11.4" x14ac:dyDescent="0.2">
      <c r="A53" s="43" t="s">
        <v>571</v>
      </c>
      <c r="B53" s="198">
        <v>10.883720930232554</v>
      </c>
      <c r="C53" s="198">
        <v>2.3489932885905951</v>
      </c>
      <c r="D53" s="198">
        <v>1.9672131147540961</v>
      </c>
      <c r="E53" s="198">
        <v>8.5209003215434009</v>
      </c>
      <c r="F53" s="198">
        <v>-0.1481481481481417</v>
      </c>
      <c r="G53" s="198">
        <v>-7.4925816023738934</v>
      </c>
      <c r="H53" s="198">
        <v>0.56134723336007664</v>
      </c>
      <c r="I53" s="198">
        <v>-3.5087719298245612</v>
      </c>
      <c r="J53" s="198">
        <f>(J52/I52-1)*100</f>
        <v>4.2113955408753068</v>
      </c>
    </row>
    <row r="54" spans="1:10" s="43" customFormat="1" ht="11.4" x14ac:dyDescent="0.2">
      <c r="B54" s="198"/>
      <c r="C54" s="198"/>
      <c r="D54" s="198"/>
      <c r="E54" s="198"/>
      <c r="F54" s="198"/>
      <c r="G54" s="198"/>
      <c r="H54" s="198"/>
      <c r="I54" s="198"/>
      <c r="J54" s="198"/>
    </row>
    <row r="55" spans="1:10" s="82" customFormat="1" x14ac:dyDescent="0.25">
      <c r="A55" s="162" t="s">
        <v>255</v>
      </c>
      <c r="B55" s="504">
        <v>132.1</v>
      </c>
      <c r="C55" s="504">
        <v>147</v>
      </c>
      <c r="D55" s="504">
        <v>149.5</v>
      </c>
      <c r="E55" s="504">
        <v>205.4</v>
      </c>
      <c r="F55" s="504">
        <v>246.7</v>
      </c>
      <c r="G55" s="504">
        <v>191.4</v>
      </c>
      <c r="H55" s="504">
        <v>185.9</v>
      </c>
      <c r="I55" s="504">
        <v>172.5</v>
      </c>
      <c r="J55" s="504">
        <v>179.7</v>
      </c>
    </row>
    <row r="56" spans="1:10" s="82" customFormat="1" x14ac:dyDescent="0.25">
      <c r="A56" s="162" t="s">
        <v>256</v>
      </c>
      <c r="B56" s="504">
        <v>136.5</v>
      </c>
      <c r="C56" s="504">
        <v>133.9</v>
      </c>
      <c r="D56" s="504">
        <v>142.69999999999999</v>
      </c>
      <c r="E56" s="504">
        <v>180.1</v>
      </c>
      <c r="F56" s="504">
        <v>141.30000000000001</v>
      </c>
      <c r="G56" s="504">
        <v>133.9</v>
      </c>
      <c r="H56" s="504">
        <v>144.30000000000001</v>
      </c>
      <c r="I56" s="504">
        <v>131.4</v>
      </c>
      <c r="J56" s="504">
        <v>141</v>
      </c>
    </row>
    <row r="57" spans="1:10" s="82" customFormat="1" x14ac:dyDescent="0.25">
      <c r="A57" s="162" t="s">
        <v>257</v>
      </c>
      <c r="B57" s="504">
        <v>127.6</v>
      </c>
      <c r="C57" s="504">
        <v>132</v>
      </c>
      <c r="D57" s="504">
        <v>134.5</v>
      </c>
      <c r="E57" s="504">
        <v>128.30000000000001</v>
      </c>
      <c r="F57" s="504">
        <v>122.4</v>
      </c>
      <c r="G57" s="504">
        <v>120.7</v>
      </c>
      <c r="H57" s="504">
        <v>119.6</v>
      </c>
      <c r="I57" s="504">
        <v>120.5</v>
      </c>
      <c r="J57" s="504">
        <v>123.2</v>
      </c>
    </row>
    <row r="58" spans="1:10" s="82" customFormat="1" x14ac:dyDescent="0.25">
      <c r="A58" s="162" t="s">
        <v>258</v>
      </c>
      <c r="B58" s="504">
        <v>120.2</v>
      </c>
      <c r="C58" s="504">
        <v>129.19999999999999</v>
      </c>
      <c r="D58" s="504">
        <v>133.19999999999999</v>
      </c>
      <c r="E58" s="504">
        <v>130.5</v>
      </c>
      <c r="F58" s="504">
        <v>131.80000000000001</v>
      </c>
      <c r="G58" s="504">
        <v>131.6</v>
      </c>
      <c r="H58" s="504">
        <v>130.5</v>
      </c>
      <c r="I58" s="504">
        <v>134.19999999999999</v>
      </c>
      <c r="J58" s="504">
        <v>141.4</v>
      </c>
    </row>
    <row r="59" spans="1:10" s="82" customFormat="1" x14ac:dyDescent="0.25">
      <c r="A59" s="162" t="s">
        <v>259</v>
      </c>
      <c r="B59" s="504">
        <v>109</v>
      </c>
      <c r="C59" s="504">
        <v>108.2</v>
      </c>
      <c r="D59" s="504">
        <v>109</v>
      </c>
      <c r="E59" s="504">
        <v>113.2</v>
      </c>
      <c r="F59" s="504">
        <v>107.6</v>
      </c>
      <c r="G59" s="504">
        <v>107.6</v>
      </c>
      <c r="H59" s="504">
        <v>108</v>
      </c>
      <c r="I59" s="504">
        <v>106.6</v>
      </c>
      <c r="J59" s="504">
        <v>112.4</v>
      </c>
    </row>
    <row r="60" spans="1:10" x14ac:dyDescent="0.25">
      <c r="A60" s="43"/>
      <c r="B60" s="198"/>
      <c r="C60" s="198"/>
      <c r="D60" s="198"/>
      <c r="E60" s="198"/>
      <c r="F60" s="198"/>
      <c r="G60" s="198"/>
      <c r="H60" s="198"/>
      <c r="I60" s="198"/>
      <c r="J60" s="43"/>
    </row>
    <row r="63" spans="1:10" ht="13.8" x14ac:dyDescent="0.25">
      <c r="A63" s="1439" t="s">
        <v>2286</v>
      </c>
      <c r="B63" s="1439"/>
      <c r="C63" s="1439"/>
      <c r="D63" s="1439"/>
      <c r="E63" s="1439"/>
      <c r="F63" s="1439"/>
      <c r="G63" s="1439"/>
      <c r="H63" s="1439"/>
      <c r="I63" s="1439"/>
    </row>
  </sheetData>
  <customSheetViews>
    <customSheetView guid="{F67F5823-51D5-4D47-B100-5B47C1E6BCB9}" showPageBreaks="1" fitToPage="1" printArea="1">
      <selection activeCell="F30" sqref="F30"/>
      <pageMargins left="0.75" right="0.75" top="1" bottom="1" header="0.5" footer="0.5"/>
      <printOptions horizontalCentered="1"/>
      <pageSetup scale="79" firstPageNumber="33" orientation="portrait" verticalDpi="300" r:id="rId1"/>
      <headerFooter alignWithMargins="0">
        <oddFooter>&amp;C&amp;P</oddFooter>
      </headerFooter>
    </customSheetView>
    <customSheetView guid="{9014CDA8-C3FC-41E6-A045-DAEFC55B82B1}" showPageBreaks="1" fitToPage="1" printArea="1" topLeftCell="A37">
      <selection activeCell="A35" sqref="A35:J35"/>
      <pageMargins left="0.75" right="0.75" top="1" bottom="1" header="0.5" footer="0.5"/>
      <printOptions horizontalCentered="1"/>
      <pageSetup scale="81" firstPageNumber="33" orientation="portrait" verticalDpi="300" r:id="rId2"/>
      <headerFooter alignWithMargins="0">
        <oddFooter>&amp;C&amp;P</oddFooter>
      </headerFooter>
    </customSheetView>
  </customSheetViews>
  <mergeCells count="10">
    <mergeCell ref="A1:J1"/>
    <mergeCell ref="A3:J3"/>
    <mergeCell ref="A4:J4"/>
    <mergeCell ref="A5:J5"/>
    <mergeCell ref="A63:I63"/>
    <mergeCell ref="A6:J6"/>
    <mergeCell ref="A34:J34"/>
    <mergeCell ref="A35:J35"/>
    <mergeCell ref="A32:J32"/>
    <mergeCell ref="A27:G27"/>
  </mergeCells>
  <phoneticPr fontId="0" type="noConversion"/>
  <hyperlinks>
    <hyperlink ref="A63:I63" r:id="rId3" display="Source: Statistics Canada. Table 32-10-0099-01 - Farm product price index (FPPI), annual (index, 2007=100)"/>
    <hyperlink ref="A27" r:id="rId4" display="Source: Statistics Canada. CANSIM Table 002-0009 - Net farm income, annual (dollars)"/>
    <hyperlink ref="A27:G27" r:id="rId5" display="Source: Statistics Canada. Table 32-10-0052-01 - Net farm income"/>
  </hyperlinks>
  <printOptions horizontalCentered="1"/>
  <pageMargins left="0.74803149606299202" right="0.74803149606299202" top="0.98425196850393704" bottom="0.98425196850393704" header="0.511811023622047" footer="0.511811023622047"/>
  <pageSetup scale="77" firstPageNumber="27" orientation="portrait" useFirstPageNumber="1" r:id="rId6"/>
  <headerFooter alignWithMargins="0"/>
  <legacyDrawingHF r:id="rId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14"/>
    <pageSetUpPr fitToPage="1"/>
  </sheetPr>
  <dimension ref="A1:M70"/>
  <sheetViews>
    <sheetView zoomScaleNormal="100" workbookViewId="0">
      <selection sqref="A1:L1"/>
    </sheetView>
  </sheetViews>
  <sheetFormatPr defaultRowHeight="13.2" x14ac:dyDescent="0.25"/>
  <cols>
    <col min="1" max="1" width="4.44140625" customWidth="1"/>
    <col min="2" max="2" width="9.5546875" customWidth="1"/>
    <col min="3" max="3" width="14.33203125" customWidth="1"/>
    <col min="4" max="5" width="9" customWidth="1"/>
    <col min="7" max="12" width="9" customWidth="1"/>
  </cols>
  <sheetData>
    <row r="1" spans="1:13" ht="17.399999999999999" x14ac:dyDescent="0.3">
      <c r="A1" s="1436" t="s">
        <v>1238</v>
      </c>
      <c r="B1" s="1436"/>
      <c r="C1" s="1436"/>
      <c r="D1" s="1436"/>
      <c r="E1" s="1436"/>
      <c r="F1" s="1436"/>
      <c r="G1" s="1436"/>
      <c r="H1" s="1436"/>
      <c r="I1" s="1436"/>
      <c r="J1" s="1436"/>
      <c r="K1" s="1436"/>
      <c r="L1" s="1436"/>
    </row>
    <row r="2" spans="1:13" ht="18" customHeight="1" x14ac:dyDescent="0.3">
      <c r="A2" s="49"/>
      <c r="B2" s="49"/>
      <c r="C2" s="2"/>
      <c r="D2" s="2"/>
      <c r="E2" s="2"/>
      <c r="F2" s="2"/>
      <c r="G2" s="2"/>
      <c r="H2" s="2"/>
      <c r="I2" s="2"/>
      <c r="J2" s="2"/>
      <c r="K2" s="2"/>
      <c r="L2" s="2"/>
    </row>
    <row r="3" spans="1:13" ht="17.399999999999999" x14ac:dyDescent="0.3">
      <c r="A3" s="1437" t="s">
        <v>2535</v>
      </c>
      <c r="B3" s="1437"/>
      <c r="C3" s="1437"/>
      <c r="D3" s="1437"/>
      <c r="E3" s="1437"/>
      <c r="F3" s="1437"/>
      <c r="G3" s="1437"/>
      <c r="H3" s="1437"/>
      <c r="I3" s="1437"/>
      <c r="J3" s="1437"/>
      <c r="K3" s="1437"/>
      <c r="L3" s="1437"/>
    </row>
    <row r="4" spans="1:13" ht="17.399999999999999" x14ac:dyDescent="0.3">
      <c r="A4" s="1437" t="s">
        <v>444</v>
      </c>
      <c r="B4" s="1437"/>
      <c r="C4" s="1437"/>
      <c r="D4" s="1437"/>
      <c r="E4" s="1437"/>
      <c r="F4" s="1437"/>
      <c r="G4" s="1437"/>
      <c r="H4" s="1437"/>
      <c r="I4" s="1437"/>
      <c r="J4" s="1437"/>
      <c r="K4" s="1437"/>
      <c r="L4" s="1437"/>
    </row>
    <row r="5" spans="1:13" ht="12.75" customHeight="1" x14ac:dyDescent="0.3">
      <c r="A5" s="16"/>
      <c r="B5" s="16"/>
      <c r="C5" s="16"/>
      <c r="D5" s="16"/>
      <c r="E5" s="16"/>
      <c r="F5" s="16"/>
      <c r="G5" s="16"/>
      <c r="H5" s="16"/>
      <c r="I5" s="16"/>
      <c r="J5" s="16"/>
      <c r="K5" s="16"/>
      <c r="L5" s="30"/>
    </row>
    <row r="7" spans="1:13" ht="15.6" x14ac:dyDescent="0.3">
      <c r="A7" s="17"/>
      <c r="B7" s="17"/>
      <c r="C7" s="1445" t="s">
        <v>935</v>
      </c>
      <c r="D7" s="1445"/>
      <c r="E7" s="1445" t="s">
        <v>392</v>
      </c>
      <c r="F7" s="1445"/>
      <c r="G7" s="1"/>
      <c r="H7" s="1"/>
      <c r="I7" s="1445" t="s">
        <v>20</v>
      </c>
      <c r="J7" s="1445"/>
      <c r="K7" s="1445" t="s">
        <v>373</v>
      </c>
      <c r="L7" s="1445"/>
    </row>
    <row r="8" spans="1:13" ht="15.6" x14ac:dyDescent="0.3">
      <c r="A8" s="17"/>
      <c r="B8" s="17"/>
      <c r="C8" s="1445" t="s">
        <v>425</v>
      </c>
      <c r="D8" s="1445"/>
      <c r="E8" s="1445" t="s">
        <v>193</v>
      </c>
      <c r="F8" s="1445"/>
      <c r="G8" s="1445" t="s">
        <v>1254</v>
      </c>
      <c r="H8" s="1445"/>
      <c r="I8" s="1445" t="s">
        <v>554</v>
      </c>
      <c r="J8" s="1445"/>
      <c r="K8" s="1445" t="s">
        <v>194</v>
      </c>
      <c r="L8" s="1445"/>
    </row>
    <row r="9" spans="1:13" ht="15.6" x14ac:dyDescent="0.3">
      <c r="A9" s="1445" t="s">
        <v>622</v>
      </c>
      <c r="B9" s="1445"/>
      <c r="C9" s="1445" t="s">
        <v>551</v>
      </c>
      <c r="D9" s="1445"/>
      <c r="E9" s="1445" t="s">
        <v>552</v>
      </c>
      <c r="F9" s="1445"/>
      <c r="G9" s="1445" t="s">
        <v>553</v>
      </c>
      <c r="H9" s="1445"/>
      <c r="I9" s="1445" t="s">
        <v>555</v>
      </c>
      <c r="J9" s="1445"/>
      <c r="K9" s="1445" t="s">
        <v>171</v>
      </c>
      <c r="L9" s="1445"/>
    </row>
    <row r="10" spans="1:13" ht="4.5" customHeight="1" thickBot="1" x14ac:dyDescent="0.3">
      <c r="A10" s="18"/>
      <c r="B10" s="18"/>
      <c r="C10" s="19"/>
      <c r="D10" s="19"/>
      <c r="E10" s="19"/>
      <c r="F10" s="19"/>
      <c r="G10" s="19"/>
      <c r="H10" s="19"/>
      <c r="I10" s="19"/>
      <c r="J10" s="19"/>
      <c r="K10" s="19"/>
      <c r="L10" s="19"/>
    </row>
    <row r="11" spans="1:13" ht="4.5" customHeight="1" x14ac:dyDescent="0.25">
      <c r="A11" s="2"/>
      <c r="B11" s="2"/>
      <c r="C11" s="15"/>
      <c r="D11" s="15"/>
      <c r="E11" s="15"/>
      <c r="F11" s="15"/>
      <c r="G11" s="15"/>
      <c r="H11" s="15"/>
      <c r="I11" s="15"/>
      <c r="J11" s="15"/>
      <c r="K11" s="15"/>
    </row>
    <row r="12" spans="1:13" ht="13.8" x14ac:dyDescent="0.25">
      <c r="B12" s="1370">
        <v>2000</v>
      </c>
      <c r="C12" s="1487">
        <v>108000</v>
      </c>
      <c r="D12" s="1487"/>
      <c r="E12" s="1487">
        <v>270</v>
      </c>
      <c r="F12" s="1487"/>
      <c r="G12" s="1487">
        <v>29160</v>
      </c>
      <c r="H12" s="1487"/>
      <c r="I12" s="1493">
        <v>6.21</v>
      </c>
      <c r="J12" s="1493"/>
      <c r="K12" s="1487">
        <v>139947</v>
      </c>
      <c r="L12" s="1487"/>
      <c r="M12" s="294"/>
    </row>
    <row r="13" spans="1:13" ht="13.8" x14ac:dyDescent="0.25">
      <c r="B13" s="1268">
        <v>2001</v>
      </c>
      <c r="C13" s="1487">
        <v>107000</v>
      </c>
      <c r="D13" s="1487"/>
      <c r="E13" s="1487">
        <v>172</v>
      </c>
      <c r="F13" s="1487"/>
      <c r="G13" s="1487">
        <v>18404</v>
      </c>
      <c r="H13" s="1487"/>
      <c r="I13" s="1493">
        <v>10.52</v>
      </c>
      <c r="J13" s="1493"/>
      <c r="K13" s="1487">
        <v>192511</v>
      </c>
      <c r="L13" s="1487"/>
      <c r="M13" s="294"/>
    </row>
    <row r="14" spans="1:13" ht="13.8" x14ac:dyDescent="0.25">
      <c r="B14" s="1268">
        <v>2002</v>
      </c>
      <c r="C14" s="1487">
        <v>107500</v>
      </c>
      <c r="D14" s="1487"/>
      <c r="E14" s="1487">
        <v>280</v>
      </c>
      <c r="F14" s="1487"/>
      <c r="G14" s="1487">
        <v>30100</v>
      </c>
      <c r="H14" s="1487"/>
      <c r="I14" s="1493">
        <v>7.71</v>
      </c>
      <c r="J14" s="1493"/>
      <c r="K14" s="1487">
        <v>229825</v>
      </c>
      <c r="L14" s="1487"/>
      <c r="M14" s="294"/>
    </row>
    <row r="15" spans="1:13" ht="13.8" x14ac:dyDescent="0.25">
      <c r="B15" s="1268">
        <v>2003</v>
      </c>
      <c r="C15" s="1487">
        <v>105500</v>
      </c>
      <c r="D15" s="1487"/>
      <c r="E15" s="1487">
        <v>265</v>
      </c>
      <c r="F15" s="1487"/>
      <c r="G15" s="1487">
        <v>27958</v>
      </c>
      <c r="H15" s="1487"/>
      <c r="I15" s="1493">
        <v>5.87</v>
      </c>
      <c r="J15" s="1493"/>
      <c r="K15" s="1487">
        <v>162248</v>
      </c>
      <c r="L15" s="1487"/>
      <c r="M15" s="294"/>
    </row>
    <row r="16" spans="1:13" ht="13.8" x14ac:dyDescent="0.25">
      <c r="B16" s="1268">
        <v>2004</v>
      </c>
      <c r="C16" s="1487">
        <v>105500</v>
      </c>
      <c r="D16" s="1487"/>
      <c r="E16" s="1487">
        <v>275</v>
      </c>
      <c r="F16" s="1487"/>
      <c r="G16" s="1487">
        <v>29013</v>
      </c>
      <c r="H16" s="1487"/>
      <c r="I16" s="1493">
        <v>5.79</v>
      </c>
      <c r="J16" s="1493"/>
      <c r="K16" s="1487">
        <v>165411</v>
      </c>
      <c r="L16" s="1487"/>
      <c r="M16" s="294"/>
    </row>
    <row r="17" spans="2:13" ht="13.8" x14ac:dyDescent="0.25">
      <c r="B17" s="1268">
        <v>2005</v>
      </c>
      <c r="C17" s="1487">
        <v>96000</v>
      </c>
      <c r="D17" s="1487"/>
      <c r="E17" s="1487">
        <v>275</v>
      </c>
      <c r="F17" s="1487"/>
      <c r="G17" s="1487">
        <v>26400</v>
      </c>
      <c r="H17" s="1487"/>
      <c r="I17" s="1493">
        <v>8.9700000000000006</v>
      </c>
      <c r="J17" s="1493"/>
      <c r="K17" s="1487">
        <v>234915</v>
      </c>
      <c r="L17" s="1487"/>
      <c r="M17" s="294"/>
    </row>
    <row r="18" spans="2:13" ht="13.8" x14ac:dyDescent="0.25">
      <c r="B18" s="1268">
        <v>2006</v>
      </c>
      <c r="C18" s="1487">
        <v>95800</v>
      </c>
      <c r="D18" s="1487"/>
      <c r="E18" s="1487">
        <v>310</v>
      </c>
      <c r="F18" s="1487"/>
      <c r="G18" s="1487">
        <v>29698</v>
      </c>
      <c r="H18" s="1487"/>
      <c r="I18" s="1493">
        <v>6.94</v>
      </c>
      <c r="J18" s="1493"/>
      <c r="K18" s="1487">
        <v>201812</v>
      </c>
      <c r="L18" s="1487"/>
      <c r="M18" s="294"/>
    </row>
    <row r="19" spans="2:13" ht="13.8" x14ac:dyDescent="0.25">
      <c r="B19" s="1268">
        <v>2007</v>
      </c>
      <c r="C19" s="1487">
        <v>96000</v>
      </c>
      <c r="D19" s="1487"/>
      <c r="E19" s="1487">
        <v>285</v>
      </c>
      <c r="F19" s="1487"/>
      <c r="G19" s="1487">
        <v>27360</v>
      </c>
      <c r="H19" s="1487"/>
      <c r="I19" s="1493">
        <v>8.19</v>
      </c>
      <c r="J19" s="1493"/>
      <c r="K19" s="1487">
        <v>221978</v>
      </c>
      <c r="L19" s="1487"/>
      <c r="M19" s="294"/>
    </row>
    <row r="20" spans="2:13" ht="13.8" x14ac:dyDescent="0.25">
      <c r="B20" s="1268">
        <v>2008</v>
      </c>
      <c r="C20" s="1487">
        <v>89000</v>
      </c>
      <c r="D20" s="1487"/>
      <c r="E20" s="1487">
        <v>280</v>
      </c>
      <c r="F20" s="1487"/>
      <c r="G20" s="1487">
        <v>24920</v>
      </c>
      <c r="H20" s="1487"/>
      <c r="I20" s="1493">
        <v>10.18</v>
      </c>
      <c r="J20" s="1493"/>
      <c r="K20" s="1487">
        <v>249212</v>
      </c>
      <c r="L20" s="1487"/>
      <c r="M20" s="294"/>
    </row>
    <row r="21" spans="2:13" ht="13.8" x14ac:dyDescent="0.25">
      <c r="B21" s="1268">
        <v>2009</v>
      </c>
      <c r="C21" s="1487">
        <v>82000</v>
      </c>
      <c r="D21" s="1487"/>
      <c r="E21" s="1487">
        <v>300</v>
      </c>
      <c r="F21" s="1487"/>
      <c r="G21" s="1487">
        <v>24600</v>
      </c>
      <c r="H21" s="1487"/>
      <c r="I21" s="1493">
        <v>9.4</v>
      </c>
      <c r="J21" s="1493"/>
      <c r="K21" s="1487">
        <v>227673</v>
      </c>
      <c r="L21" s="1487"/>
      <c r="M21" s="294"/>
    </row>
    <row r="22" spans="2:13" ht="13.8" x14ac:dyDescent="0.25">
      <c r="B22" s="1268">
        <v>2010</v>
      </c>
      <c r="C22" s="1487">
        <v>86000</v>
      </c>
      <c r="D22" s="1487"/>
      <c r="E22" s="1487">
        <v>300</v>
      </c>
      <c r="F22" s="1487"/>
      <c r="G22" s="1487">
        <v>25800</v>
      </c>
      <c r="H22" s="1487"/>
      <c r="I22" s="1493">
        <v>10.86</v>
      </c>
      <c r="J22" s="1493"/>
      <c r="K22" s="1487">
        <v>277361</v>
      </c>
      <c r="L22" s="1487"/>
      <c r="M22" s="294"/>
    </row>
    <row r="23" spans="2:13" ht="13.8" x14ac:dyDescent="0.25">
      <c r="B23" s="1268">
        <v>2011</v>
      </c>
      <c r="C23" s="1487">
        <v>86000</v>
      </c>
      <c r="D23" s="1487"/>
      <c r="E23" s="1487">
        <v>285</v>
      </c>
      <c r="F23" s="1487"/>
      <c r="G23" s="1487">
        <v>24510</v>
      </c>
      <c r="H23" s="1487"/>
      <c r="I23" s="1493">
        <v>11.72</v>
      </c>
      <c r="J23" s="1493"/>
      <c r="K23" s="1487">
        <v>284983</v>
      </c>
      <c r="L23" s="1487"/>
      <c r="M23" s="294"/>
    </row>
    <row r="24" spans="2:13" ht="13.8" x14ac:dyDescent="0.25">
      <c r="B24" s="1268">
        <v>2012</v>
      </c>
      <c r="C24" s="1487">
        <v>83700</v>
      </c>
      <c r="D24" s="1487"/>
      <c r="E24" s="1487">
        <v>290.10000000000002</v>
      </c>
      <c r="F24" s="1487"/>
      <c r="G24" s="1487">
        <v>24284</v>
      </c>
      <c r="H24" s="1487"/>
      <c r="I24" s="1493">
        <v>10.82</v>
      </c>
      <c r="J24" s="1493"/>
      <c r="K24" s="1487">
        <v>257470</v>
      </c>
      <c r="L24" s="1487"/>
      <c r="M24" s="294"/>
    </row>
    <row r="25" spans="2:13" ht="13.8" x14ac:dyDescent="0.25">
      <c r="B25" s="1268">
        <v>2013</v>
      </c>
      <c r="C25" s="1487">
        <v>82900</v>
      </c>
      <c r="D25" s="1487"/>
      <c r="E25" s="1487">
        <v>301.7</v>
      </c>
      <c r="F25" s="1487"/>
      <c r="G25" s="1487">
        <v>25009</v>
      </c>
      <c r="H25" s="1487"/>
      <c r="I25" s="1493" t="s">
        <v>1708</v>
      </c>
      <c r="J25" s="1493"/>
      <c r="K25" s="1487" t="s">
        <v>1708</v>
      </c>
      <c r="L25" s="1487"/>
      <c r="M25" s="294"/>
    </row>
    <row r="26" spans="2:13" ht="14.25" customHeight="1" x14ac:dyDescent="0.25">
      <c r="B26" s="1268">
        <v>2014</v>
      </c>
      <c r="C26" s="1487">
        <v>84700</v>
      </c>
      <c r="D26" s="1487"/>
      <c r="E26" s="1487">
        <v>298</v>
      </c>
      <c r="F26" s="1487"/>
      <c r="G26" s="1487">
        <v>25240</v>
      </c>
      <c r="H26" s="1487"/>
      <c r="I26" s="1493" t="s">
        <v>1708</v>
      </c>
      <c r="J26" s="1493"/>
      <c r="K26" s="1487" t="s">
        <v>1708</v>
      </c>
      <c r="L26" s="1487"/>
      <c r="M26" s="294"/>
    </row>
    <row r="27" spans="2:13" ht="14.25" customHeight="1" x14ac:dyDescent="0.25">
      <c r="B27" s="1268">
        <v>2015</v>
      </c>
      <c r="C27" s="1487">
        <v>85300</v>
      </c>
      <c r="D27" s="1487"/>
      <c r="E27" s="1487">
        <v>291.3</v>
      </c>
      <c r="F27" s="1487"/>
      <c r="G27" s="1487">
        <v>24850</v>
      </c>
      <c r="H27" s="1487"/>
      <c r="I27" s="1493" t="s">
        <v>1708</v>
      </c>
      <c r="J27" s="1493"/>
      <c r="K27" s="1487" t="s">
        <v>1708</v>
      </c>
      <c r="L27" s="1487"/>
      <c r="M27" s="294"/>
    </row>
    <row r="28" spans="2:13" ht="14.25" customHeight="1" x14ac:dyDescent="0.25">
      <c r="B28" s="1268">
        <v>2016</v>
      </c>
      <c r="C28" s="1487">
        <v>86700</v>
      </c>
      <c r="D28" s="1487"/>
      <c r="E28" s="1487">
        <v>296.7</v>
      </c>
      <c r="F28" s="1487"/>
      <c r="G28" s="1487">
        <v>25723</v>
      </c>
      <c r="H28" s="1487"/>
      <c r="I28" s="1493" t="s">
        <v>1708</v>
      </c>
      <c r="J28" s="1493"/>
      <c r="K28" s="1487" t="s">
        <v>1708</v>
      </c>
      <c r="L28" s="1487"/>
    </row>
    <row r="29" spans="2:13" ht="14.25" customHeight="1" x14ac:dyDescent="0.25">
      <c r="B29" s="1182">
        <v>2017</v>
      </c>
      <c r="C29" s="1487">
        <v>83200</v>
      </c>
      <c r="D29" s="1487"/>
      <c r="E29" s="1487">
        <v>294</v>
      </c>
      <c r="F29" s="1487"/>
      <c r="G29" s="1487">
        <v>24463</v>
      </c>
      <c r="H29" s="1487"/>
      <c r="I29" s="1493" t="s">
        <v>1708</v>
      </c>
      <c r="J29" s="1493"/>
      <c r="K29" s="1487" t="s">
        <v>1708</v>
      </c>
      <c r="L29" s="1487"/>
    </row>
    <row r="30" spans="2:13" ht="14.25" customHeight="1" x14ac:dyDescent="0.25">
      <c r="B30" s="1268">
        <v>2018</v>
      </c>
      <c r="C30" s="1487">
        <v>79200</v>
      </c>
      <c r="D30" s="1487"/>
      <c r="E30" s="1487">
        <v>285.39999999999998</v>
      </c>
      <c r="F30" s="1487"/>
      <c r="G30" s="1487">
        <v>22600</v>
      </c>
      <c r="H30" s="1487"/>
      <c r="I30" s="1493" t="s">
        <v>1708</v>
      </c>
      <c r="J30" s="1493"/>
      <c r="K30" s="1487" t="s">
        <v>1708</v>
      </c>
      <c r="L30" s="1487"/>
    </row>
    <row r="31" spans="2:13" ht="14.25" customHeight="1" x14ac:dyDescent="0.25">
      <c r="B31" s="1375">
        <v>2019</v>
      </c>
      <c r="C31" s="1487">
        <v>84000</v>
      </c>
      <c r="D31" s="1487"/>
      <c r="E31" s="1487">
        <v>300</v>
      </c>
      <c r="F31" s="1487"/>
      <c r="G31" s="1487">
        <v>25200</v>
      </c>
      <c r="H31" s="1487"/>
      <c r="I31" s="1493" t="s">
        <v>1708</v>
      </c>
      <c r="J31" s="1493"/>
      <c r="K31" s="1487" t="s">
        <v>1708</v>
      </c>
      <c r="L31" s="1487"/>
    </row>
    <row r="33" spans="1:12" s="128" customFormat="1" ht="12.75" customHeight="1" x14ac:dyDescent="0.25">
      <c r="A33" s="10"/>
      <c r="B33" s="10"/>
      <c r="C33" s="74"/>
      <c r="D33" s="74"/>
      <c r="E33" s="74"/>
      <c r="F33" s="74"/>
      <c r="G33" s="536"/>
      <c r="H33" s="74"/>
      <c r="I33" s="74"/>
      <c r="J33" s="74"/>
      <c r="K33" s="74"/>
      <c r="L33" s="77"/>
    </row>
    <row r="34" spans="1:12" ht="13.8" x14ac:dyDescent="0.25">
      <c r="A34" s="10" t="s">
        <v>751</v>
      </c>
      <c r="B34" s="10"/>
      <c r="C34" s="74"/>
      <c r="D34" s="74"/>
      <c r="E34" s="74"/>
      <c r="F34" s="74"/>
      <c r="G34" s="74"/>
      <c r="H34" s="74"/>
      <c r="I34" s="74"/>
      <c r="J34" s="74"/>
      <c r="K34" s="74"/>
      <c r="L34" s="77"/>
    </row>
    <row r="35" spans="1:12" ht="12.75" customHeight="1" x14ac:dyDescent="0.25">
      <c r="A35" s="1439" t="s">
        <v>2248</v>
      </c>
      <c r="B35" s="1439"/>
      <c r="C35" s="1439"/>
      <c r="D35" s="1439"/>
      <c r="E35" s="1439"/>
      <c r="F35" s="1439"/>
      <c r="G35" s="1439"/>
      <c r="H35" s="1439"/>
      <c r="I35" s="1439"/>
      <c r="J35" s="1439"/>
      <c r="K35" s="1439"/>
      <c r="L35" s="1439"/>
    </row>
    <row r="36" spans="1:12" ht="13.8" x14ac:dyDescent="0.25">
      <c r="B36" s="161"/>
    </row>
    <row r="37" spans="1:12" ht="12.75" customHeight="1" x14ac:dyDescent="0.25">
      <c r="A37" s="161"/>
      <c r="B37" s="161"/>
    </row>
    <row r="40" spans="1:12" ht="17.399999999999999" x14ac:dyDescent="0.3">
      <c r="A40" s="1436" t="s">
        <v>1239</v>
      </c>
      <c r="B40" s="1436"/>
      <c r="C40" s="1436"/>
      <c r="D40" s="1436"/>
      <c r="E40" s="1436"/>
      <c r="F40" s="1436"/>
      <c r="G40" s="1436"/>
      <c r="H40" s="1436"/>
      <c r="I40" s="1436"/>
      <c r="J40" s="1436"/>
      <c r="K40" s="1436"/>
      <c r="L40" s="1436"/>
    </row>
    <row r="41" spans="1:12" ht="17.399999999999999" x14ac:dyDescent="0.3">
      <c r="A41" s="28"/>
      <c r="B41" s="28"/>
    </row>
    <row r="42" spans="1:12" ht="17.399999999999999" x14ac:dyDescent="0.3">
      <c r="A42" s="1437" t="s">
        <v>2536</v>
      </c>
      <c r="B42" s="1437"/>
      <c r="C42" s="1437"/>
      <c r="D42" s="1437"/>
      <c r="E42" s="1437"/>
      <c r="F42" s="1437"/>
      <c r="G42" s="1437"/>
      <c r="H42" s="1437"/>
      <c r="I42" s="1437"/>
      <c r="J42" s="1437"/>
      <c r="K42" s="1437"/>
      <c r="L42" s="1437"/>
    </row>
    <row r="43" spans="1:12" ht="17.399999999999999" x14ac:dyDescent="0.3">
      <c r="A43" s="1437" t="s">
        <v>444</v>
      </c>
      <c r="B43" s="1437"/>
      <c r="C43" s="1437"/>
      <c r="D43" s="1437"/>
      <c r="E43" s="1437"/>
      <c r="F43" s="1437"/>
      <c r="G43" s="1437"/>
      <c r="H43" s="1437"/>
      <c r="I43" s="1437"/>
      <c r="J43" s="1437"/>
      <c r="K43" s="1437"/>
      <c r="L43" s="1437"/>
    </row>
    <row r="44" spans="1:12" ht="17.399999999999999" x14ac:dyDescent="0.3">
      <c r="A44" s="1437" t="s">
        <v>1323</v>
      </c>
      <c r="B44" s="1437"/>
      <c r="C44" s="1437"/>
      <c r="D44" s="1437"/>
      <c r="E44" s="1437"/>
      <c r="F44" s="1437"/>
      <c r="G44" s="1437"/>
      <c r="H44" s="1437"/>
      <c r="I44" s="1437"/>
      <c r="J44" s="1437"/>
      <c r="K44" s="1437"/>
      <c r="L44" s="1437"/>
    </row>
    <row r="45" spans="1:12" ht="12.75" customHeight="1" x14ac:dyDescent="0.3">
      <c r="A45" s="16"/>
      <c r="B45" s="16"/>
      <c r="C45" s="16"/>
      <c r="D45" s="16"/>
      <c r="E45" s="16"/>
      <c r="F45" s="16"/>
      <c r="G45" s="16"/>
      <c r="H45" s="16"/>
      <c r="I45" s="16"/>
      <c r="J45" s="16"/>
      <c r="K45" s="16"/>
      <c r="L45" s="16"/>
    </row>
    <row r="47" spans="1:12" ht="15.6" x14ac:dyDescent="0.3">
      <c r="A47" s="11"/>
      <c r="B47" s="11"/>
      <c r="C47" s="38"/>
      <c r="D47" s="1376">
        <v>2010</v>
      </c>
      <c r="E47" s="1376">
        <v>2011</v>
      </c>
      <c r="F47" s="1376">
        <v>2012</v>
      </c>
      <c r="G47" s="1376">
        <v>2013</v>
      </c>
      <c r="H47" s="1376">
        <v>2014</v>
      </c>
      <c r="I47" s="1376">
        <v>2015</v>
      </c>
      <c r="J47" s="1376">
        <v>2016</v>
      </c>
      <c r="K47" s="1376">
        <v>2017</v>
      </c>
      <c r="L47" s="1308">
        <v>2018</v>
      </c>
    </row>
    <row r="48" spans="1:12" ht="4.5" customHeight="1" thickBot="1" x14ac:dyDescent="0.3">
      <c r="A48" s="18"/>
      <c r="B48" s="18"/>
      <c r="C48" s="19"/>
      <c r="D48" s="19"/>
      <c r="E48" s="19"/>
      <c r="F48" s="19"/>
      <c r="G48" s="19"/>
      <c r="H48" s="19"/>
      <c r="I48" s="19"/>
      <c r="J48" s="19"/>
      <c r="K48" s="19"/>
      <c r="L48" s="19"/>
    </row>
    <row r="49" spans="1:12" ht="4.5" customHeight="1" x14ac:dyDescent="0.25">
      <c r="A49" s="2"/>
      <c r="B49" s="2"/>
      <c r="C49" s="15"/>
    </row>
    <row r="50" spans="1:12" ht="13.8" x14ac:dyDescent="0.25">
      <c r="A50" s="1440" t="s">
        <v>915</v>
      </c>
      <c r="B50" s="1440"/>
      <c r="C50" s="1440"/>
      <c r="D50" s="13">
        <v>25800</v>
      </c>
      <c r="E50" s="13">
        <v>24510</v>
      </c>
      <c r="F50" s="13">
        <v>24284</v>
      </c>
      <c r="G50" s="13">
        <v>25009</v>
      </c>
      <c r="H50" s="13">
        <v>25240</v>
      </c>
      <c r="I50" s="13">
        <v>24850</v>
      </c>
      <c r="J50" s="13">
        <v>25723</v>
      </c>
      <c r="K50" s="13">
        <v>23664</v>
      </c>
      <c r="L50" s="13">
        <v>22600</v>
      </c>
    </row>
    <row r="51" spans="1:12" ht="13.8" x14ac:dyDescent="0.25">
      <c r="A51" s="10"/>
      <c r="B51" s="10"/>
      <c r="C51" s="94"/>
      <c r="D51" s="92"/>
      <c r="E51" s="92"/>
      <c r="F51" s="92"/>
      <c r="G51" s="92"/>
      <c r="H51" s="92"/>
      <c r="I51" s="92"/>
      <c r="J51" s="92"/>
      <c r="K51" s="92"/>
      <c r="L51" s="92"/>
    </row>
    <row r="52" spans="1:12" ht="13.8" x14ac:dyDescent="0.25">
      <c r="A52" s="1494" t="s">
        <v>310</v>
      </c>
      <c r="B52" s="1494"/>
      <c r="C52" s="1494"/>
      <c r="D52" s="92">
        <v>7217.3040000000001</v>
      </c>
      <c r="E52" s="92">
        <v>7015</v>
      </c>
      <c r="F52" s="92">
        <v>6224</v>
      </c>
      <c r="G52" s="92">
        <v>6661</v>
      </c>
      <c r="H52" s="92">
        <v>6334</v>
      </c>
      <c r="I52" s="92">
        <v>6271</v>
      </c>
      <c r="J52" s="92">
        <v>6777</v>
      </c>
      <c r="K52" s="92">
        <v>6372</v>
      </c>
      <c r="L52" s="92">
        <v>5414</v>
      </c>
    </row>
    <row r="53" spans="1:12" s="162" customFormat="1" ht="11.4" x14ac:dyDescent="0.2">
      <c r="A53" s="1492" t="s">
        <v>1324</v>
      </c>
      <c r="B53" s="1492"/>
      <c r="C53" s="1492"/>
      <c r="D53" s="291">
        <v>2962.08</v>
      </c>
      <c r="E53" s="291">
        <v>3561</v>
      </c>
      <c r="F53" s="291">
        <v>3143.8409999999999</v>
      </c>
      <c r="G53" s="291">
        <v>2889.8</v>
      </c>
      <c r="H53" s="291">
        <v>2913</v>
      </c>
      <c r="I53" s="291">
        <v>2728</v>
      </c>
      <c r="J53" s="291">
        <v>3109</v>
      </c>
      <c r="K53" s="291">
        <v>2907</v>
      </c>
      <c r="L53" s="291">
        <v>2693</v>
      </c>
    </row>
    <row r="54" spans="1:12" s="162" customFormat="1" ht="11.4" x14ac:dyDescent="0.2">
      <c r="A54" s="1492" t="s">
        <v>914</v>
      </c>
      <c r="B54" s="1492"/>
      <c r="C54" s="1492"/>
      <c r="D54" s="80">
        <v>2314.2800000000002</v>
      </c>
      <c r="E54" s="80">
        <v>2707</v>
      </c>
      <c r="F54" s="80">
        <v>1782.1010000000001</v>
      </c>
      <c r="G54" s="80">
        <v>2426.6</v>
      </c>
      <c r="H54" s="80">
        <v>2470</v>
      </c>
      <c r="I54" s="80">
        <v>2523</v>
      </c>
      <c r="J54" s="80">
        <v>2917</v>
      </c>
      <c r="K54" s="80">
        <v>2851</v>
      </c>
      <c r="L54" s="80">
        <v>2051</v>
      </c>
    </row>
    <row r="55" spans="1:12" s="162" customFormat="1" ht="11.4" x14ac:dyDescent="0.2">
      <c r="A55" s="1492" t="s">
        <v>589</v>
      </c>
      <c r="B55" s="1492"/>
      <c r="C55" s="1492"/>
      <c r="D55" s="291">
        <v>1940.944</v>
      </c>
      <c r="E55" s="291">
        <v>746</v>
      </c>
      <c r="F55" s="291">
        <v>1297.4459999999999</v>
      </c>
      <c r="G55" s="291">
        <v>1344.5</v>
      </c>
      <c r="H55" s="291">
        <v>981</v>
      </c>
      <c r="I55" s="291">
        <v>1019</v>
      </c>
      <c r="J55" s="291">
        <v>751</v>
      </c>
      <c r="K55" s="291">
        <v>614</v>
      </c>
      <c r="L55" s="291">
        <v>670</v>
      </c>
    </row>
    <row r="56" spans="1:12" ht="13.8" x14ac:dyDescent="0.25">
      <c r="A56" s="62"/>
      <c r="B56" s="62"/>
      <c r="C56" s="292"/>
      <c r="D56" s="93"/>
      <c r="E56" s="93"/>
      <c r="F56" s="93"/>
      <c r="G56" s="93"/>
      <c r="H56" s="93"/>
      <c r="I56" s="93"/>
      <c r="J56" s="93"/>
      <c r="K56" s="93"/>
      <c r="L56" s="93"/>
    </row>
    <row r="57" spans="1:12" ht="13.8" x14ac:dyDescent="0.25">
      <c r="A57" s="1440" t="s">
        <v>1487</v>
      </c>
      <c r="B57" s="1440"/>
      <c r="C57" s="1440"/>
      <c r="D57" s="13">
        <v>13564.513800000001</v>
      </c>
      <c r="E57" s="13">
        <v>13344</v>
      </c>
      <c r="F57" s="13">
        <v>13199.558000000001</v>
      </c>
      <c r="G57" s="13">
        <v>13624</v>
      </c>
      <c r="H57" s="13">
        <v>14213</v>
      </c>
      <c r="I57" s="13">
        <v>13628</v>
      </c>
      <c r="J57" s="13">
        <v>14402</v>
      </c>
      <c r="K57" s="13">
        <v>13675</v>
      </c>
      <c r="L57" s="13">
        <v>12578</v>
      </c>
    </row>
    <row r="58" spans="1:12" ht="13.8" x14ac:dyDescent="0.25">
      <c r="A58" s="1440" t="s">
        <v>1486</v>
      </c>
      <c r="B58" s="1440"/>
      <c r="C58" s="1440"/>
      <c r="D58" s="13">
        <v>1581.75</v>
      </c>
      <c r="E58" s="13">
        <v>1661</v>
      </c>
      <c r="F58" s="13">
        <v>1590.6990000000001</v>
      </c>
      <c r="G58" s="13">
        <v>1615</v>
      </c>
      <c r="H58" s="13">
        <v>1591</v>
      </c>
      <c r="I58" s="13">
        <v>1601</v>
      </c>
      <c r="J58" s="13">
        <v>1615</v>
      </c>
      <c r="K58" s="13">
        <v>1496</v>
      </c>
      <c r="L58" s="13">
        <v>1567.5</v>
      </c>
    </row>
    <row r="59" spans="1:12" ht="13.8" x14ac:dyDescent="0.25">
      <c r="A59" s="1440" t="s">
        <v>1321</v>
      </c>
      <c r="B59" s="1440"/>
      <c r="C59" s="1440"/>
      <c r="D59" s="13">
        <v>3384.6501125621908</v>
      </c>
      <c r="E59" s="13">
        <v>2487</v>
      </c>
      <c r="F59" s="13">
        <v>3270.2</v>
      </c>
      <c r="G59" s="13">
        <v>2795</v>
      </c>
      <c r="H59" s="13">
        <v>2939</v>
      </c>
      <c r="I59" s="13">
        <v>2853</v>
      </c>
      <c r="J59" s="13">
        <v>2945</v>
      </c>
      <c r="K59" s="13">
        <v>2793</v>
      </c>
      <c r="L59" s="13">
        <v>2841</v>
      </c>
    </row>
    <row r="60" spans="1:12" ht="13.8" x14ac:dyDescent="0.25">
      <c r="A60" s="10"/>
      <c r="B60" s="10"/>
      <c r="C60" s="124"/>
      <c r="D60" s="74"/>
      <c r="E60" s="74"/>
      <c r="F60" s="74"/>
      <c r="G60" s="74"/>
      <c r="H60" s="74"/>
      <c r="I60" s="74"/>
      <c r="J60" s="74"/>
      <c r="K60" s="74"/>
      <c r="L60" s="74"/>
    </row>
    <row r="61" spans="1:12" ht="13.8" x14ac:dyDescent="0.25">
      <c r="A61" s="1440" t="s">
        <v>1322</v>
      </c>
      <c r="B61" s="1440"/>
      <c r="C61" s="1440"/>
      <c r="D61" s="13">
        <v>25748.217912562191</v>
      </c>
      <c r="E61" s="13">
        <v>24507</v>
      </c>
      <c r="F61" s="13">
        <v>24284.309000000001</v>
      </c>
      <c r="G61" s="13">
        <v>24696</v>
      </c>
      <c r="H61" s="13">
        <v>25077</v>
      </c>
      <c r="I61" s="13">
        <v>24353</v>
      </c>
      <c r="J61" s="13">
        <v>25739</v>
      </c>
      <c r="K61" s="13">
        <v>22336</v>
      </c>
      <c r="L61" s="13">
        <v>22400</v>
      </c>
    </row>
    <row r="62" spans="1:12" ht="13.8" x14ac:dyDescent="0.25">
      <c r="A62" s="10"/>
      <c r="B62" s="10"/>
      <c r="C62" s="13"/>
      <c r="D62" s="13"/>
      <c r="E62" s="13"/>
      <c r="F62" s="13"/>
      <c r="G62" s="13"/>
      <c r="H62" s="13"/>
      <c r="I62" s="13"/>
      <c r="J62" s="13"/>
      <c r="K62" s="13"/>
      <c r="L62" s="13"/>
    </row>
    <row r="63" spans="1:12" ht="13.8" x14ac:dyDescent="0.25">
      <c r="A63" s="10" t="s">
        <v>985</v>
      </c>
      <c r="B63" s="10"/>
      <c r="K63" s="48"/>
    </row>
    <row r="64" spans="1:12" ht="13.8" x14ac:dyDescent="0.25">
      <c r="A64" s="10"/>
      <c r="B64" s="10"/>
      <c r="D64" s="48"/>
      <c r="E64" s="48"/>
      <c r="F64" s="48"/>
      <c r="G64" s="48"/>
      <c r="H64" s="48"/>
      <c r="I64" s="48"/>
      <c r="J64" s="48"/>
    </row>
    <row r="65" spans="1:10" ht="13.8" x14ac:dyDescent="0.25">
      <c r="A65" s="27" t="s">
        <v>275</v>
      </c>
      <c r="B65" s="27"/>
    </row>
    <row r="66" spans="1:10" ht="13.8" x14ac:dyDescent="0.25">
      <c r="A66" s="46" t="s">
        <v>276</v>
      </c>
      <c r="B66" s="46"/>
    </row>
    <row r="67" spans="1:10" ht="13.8" x14ac:dyDescent="0.25">
      <c r="A67" s="27" t="s">
        <v>1488</v>
      </c>
      <c r="B67" s="46"/>
    </row>
    <row r="68" spans="1:10" ht="13.8" x14ac:dyDescent="0.25">
      <c r="A68" s="10"/>
      <c r="J68" s="48"/>
    </row>
    <row r="69" spans="1:10" ht="13.8" x14ac:dyDescent="0.25">
      <c r="A69" s="10"/>
      <c r="J69" s="48"/>
    </row>
    <row r="70" spans="1:10" ht="13.8" x14ac:dyDescent="0.25">
      <c r="A70" s="27" t="s">
        <v>916</v>
      </c>
      <c r="B70" s="27"/>
    </row>
  </sheetData>
  <customSheetViews>
    <customSheetView guid="{F67F5823-51D5-4D47-B100-5B47C1E6BCB9}" showPageBreaks="1" fitToPage="1" printArea="1">
      <selection activeCell="A66" sqref="A66"/>
      <pageMargins left="0.75" right="0.75" top="1" bottom="1" header="0.5" footer="0.5"/>
      <printOptions horizontalCentered="1"/>
      <pageSetup scale="64" firstPageNumber="33" orientation="portrait" verticalDpi="300" r:id="rId1"/>
      <headerFooter alignWithMargins="0">
        <oddFooter>&amp;C&amp;P</oddFooter>
      </headerFooter>
    </customSheetView>
    <customSheetView guid="{9014CDA8-C3FC-41E6-A045-DAEFC55B82B1}" showPageBreaks="1" fitToPage="1" printArea="1" topLeftCell="A4">
      <selection activeCell="O59" sqref="O59"/>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32">
    <mergeCell ref="K12:L12"/>
    <mergeCell ref="K13:L13"/>
    <mergeCell ref="K14:L14"/>
    <mergeCell ref="K15:L15"/>
    <mergeCell ref="K16:L16"/>
    <mergeCell ref="K27:L27"/>
    <mergeCell ref="K28:L28"/>
    <mergeCell ref="K29:L29"/>
    <mergeCell ref="K30:L30"/>
    <mergeCell ref="K22:L22"/>
    <mergeCell ref="K23:L23"/>
    <mergeCell ref="K24:L24"/>
    <mergeCell ref="K25:L25"/>
    <mergeCell ref="K26:L26"/>
    <mergeCell ref="I31:J31"/>
    <mergeCell ref="I22:J22"/>
    <mergeCell ref="I23:J23"/>
    <mergeCell ref="I24:J24"/>
    <mergeCell ref="I25:J25"/>
    <mergeCell ref="I26:J26"/>
    <mergeCell ref="K17:L17"/>
    <mergeCell ref="K18:L18"/>
    <mergeCell ref="K19:L19"/>
    <mergeCell ref="K20:L20"/>
    <mergeCell ref="K21:L21"/>
    <mergeCell ref="K31:L31"/>
    <mergeCell ref="I20:J20"/>
    <mergeCell ref="I21:J21"/>
    <mergeCell ref="I27:J27"/>
    <mergeCell ref="I28:J28"/>
    <mergeCell ref="E29:F29"/>
    <mergeCell ref="E30:F30"/>
    <mergeCell ref="E12:F12"/>
    <mergeCell ref="E13:F13"/>
    <mergeCell ref="E14:F14"/>
    <mergeCell ref="E15:F15"/>
    <mergeCell ref="E16:F16"/>
    <mergeCell ref="E28:F28"/>
    <mergeCell ref="I29:J29"/>
    <mergeCell ref="I30:J30"/>
    <mergeCell ref="E31:F31"/>
    <mergeCell ref="E22:F22"/>
    <mergeCell ref="E23:F23"/>
    <mergeCell ref="E24:F24"/>
    <mergeCell ref="E25:F25"/>
    <mergeCell ref="E26:F26"/>
    <mergeCell ref="G17:H17"/>
    <mergeCell ref="G18:H18"/>
    <mergeCell ref="G19:H19"/>
    <mergeCell ref="G20:H20"/>
    <mergeCell ref="G21:H21"/>
    <mergeCell ref="G27:H27"/>
    <mergeCell ref="G28:H28"/>
    <mergeCell ref="G29:H29"/>
    <mergeCell ref="G30:H30"/>
    <mergeCell ref="G31:H31"/>
    <mergeCell ref="G22:H22"/>
    <mergeCell ref="G23:H23"/>
    <mergeCell ref="G24:H24"/>
    <mergeCell ref="G25:H25"/>
    <mergeCell ref="G26:H26"/>
    <mergeCell ref="E20:F20"/>
    <mergeCell ref="E21:F21"/>
    <mergeCell ref="E27:F27"/>
    <mergeCell ref="C20:D20"/>
    <mergeCell ref="C21:D21"/>
    <mergeCell ref="A61:C61"/>
    <mergeCell ref="A57:C57"/>
    <mergeCell ref="A58:C58"/>
    <mergeCell ref="A54:C54"/>
    <mergeCell ref="A55:C55"/>
    <mergeCell ref="C27:D27"/>
    <mergeCell ref="C28:D28"/>
    <mergeCell ref="C29:D29"/>
    <mergeCell ref="C30:D30"/>
    <mergeCell ref="C31:D31"/>
    <mergeCell ref="C22:D22"/>
    <mergeCell ref="C23:D23"/>
    <mergeCell ref="C24:D24"/>
    <mergeCell ref="C25:D25"/>
    <mergeCell ref="C26:D26"/>
    <mergeCell ref="A59:C59"/>
    <mergeCell ref="A44:L44"/>
    <mergeCell ref="A42:L42"/>
    <mergeCell ref="A43:L43"/>
    <mergeCell ref="A40:L40"/>
    <mergeCell ref="A35:L35"/>
    <mergeCell ref="A52:C52"/>
    <mergeCell ref="I9:J9"/>
    <mergeCell ref="C17:D17"/>
    <mergeCell ref="C18:D18"/>
    <mergeCell ref="C19:D19"/>
    <mergeCell ref="E17:F17"/>
    <mergeCell ref="E18:F18"/>
    <mergeCell ref="E19:F19"/>
    <mergeCell ref="G12:H12"/>
    <mergeCell ref="G13:H13"/>
    <mergeCell ref="G14:H14"/>
    <mergeCell ref="G15:H15"/>
    <mergeCell ref="G16:H16"/>
    <mergeCell ref="I17:J17"/>
    <mergeCell ref="I18:J18"/>
    <mergeCell ref="I19:J19"/>
    <mergeCell ref="I12:J12"/>
    <mergeCell ref="I13:J13"/>
    <mergeCell ref="I14:J14"/>
    <mergeCell ref="I15:J15"/>
    <mergeCell ref="I16:J16"/>
    <mergeCell ref="A53:C53"/>
    <mergeCell ref="A50:C50"/>
    <mergeCell ref="A1:L1"/>
    <mergeCell ref="A3:L3"/>
    <mergeCell ref="A4:L4"/>
    <mergeCell ref="E7:F7"/>
    <mergeCell ref="C7:D7"/>
    <mergeCell ref="K7:L7"/>
    <mergeCell ref="I7:J7"/>
    <mergeCell ref="C8:D8"/>
    <mergeCell ref="C9:D9"/>
    <mergeCell ref="E8:F8"/>
    <mergeCell ref="A9:B9"/>
    <mergeCell ref="E9:F9"/>
    <mergeCell ref="G8:H8"/>
    <mergeCell ref="G9:H9"/>
    <mergeCell ref="K8:L8"/>
    <mergeCell ref="K9:L9"/>
    <mergeCell ref="I8:J8"/>
    <mergeCell ref="C12:D12"/>
    <mergeCell ref="C13:D13"/>
    <mergeCell ref="C14:D14"/>
    <mergeCell ref="C15:D15"/>
    <mergeCell ref="C16:D16"/>
  </mergeCells>
  <phoneticPr fontId="0" type="noConversion"/>
  <hyperlinks>
    <hyperlink ref="A35:L35" r:id="rId3" display="Source: Statistics Canada. Table 32-10-0358-01 Area, production and farm value of potatoes"/>
  </hyperlinks>
  <printOptions horizontalCentered="1"/>
  <pageMargins left="0.74803149606299202" right="0.74803149606299202" top="0.98425196850393704" bottom="0.98425196850393704" header="0.511811023622047" footer="0.511811023622047"/>
  <pageSetup scale="72" firstPageNumber="27" orientation="portrait" useFirstPageNumber="1" r:id="rId4"/>
  <headerFooter alignWithMargins="0"/>
  <drawing r:id="rId5"/>
  <legacyDrawingHF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14"/>
    <pageSetUpPr fitToPage="1"/>
  </sheetPr>
  <dimension ref="A1:Q65"/>
  <sheetViews>
    <sheetView zoomScaleNormal="100" workbookViewId="0">
      <selection sqref="A1:K1"/>
    </sheetView>
  </sheetViews>
  <sheetFormatPr defaultColWidth="9.109375" defaultRowHeight="13.2" x14ac:dyDescent="0.25"/>
  <cols>
    <col min="1" max="1" width="18.88671875" style="2" customWidth="1"/>
    <col min="2" max="2" width="16.5546875" style="2" customWidth="1"/>
    <col min="3" max="3" width="10.109375" style="2" customWidth="1"/>
    <col min="4" max="11" width="10.109375" style="1" customWidth="1"/>
    <col min="12" max="16384" width="9.109375" style="1"/>
  </cols>
  <sheetData>
    <row r="1" spans="1:11" ht="17.399999999999999" x14ac:dyDescent="0.3">
      <c r="A1" s="1436" t="s">
        <v>1240</v>
      </c>
      <c r="B1" s="1436"/>
      <c r="C1" s="1436"/>
      <c r="D1" s="1436"/>
      <c r="E1" s="1436"/>
      <c r="F1" s="1436"/>
      <c r="G1" s="1436"/>
      <c r="H1" s="1436"/>
      <c r="I1" s="1436"/>
      <c r="J1" s="1436"/>
      <c r="K1" s="1436"/>
    </row>
    <row r="2" spans="1:11" ht="17.399999999999999" x14ac:dyDescent="0.3">
      <c r="A2" s="49"/>
      <c r="B2" s="49"/>
      <c r="C2" s="49"/>
    </row>
    <row r="3" spans="1:11" ht="17.399999999999999" x14ac:dyDescent="0.3">
      <c r="A3" s="1437" t="s">
        <v>2538</v>
      </c>
      <c r="B3" s="1437"/>
      <c r="C3" s="1437"/>
      <c r="D3" s="1437"/>
      <c r="E3" s="1437"/>
      <c r="F3" s="1437"/>
      <c r="G3" s="1437"/>
      <c r="H3" s="1437"/>
      <c r="I3" s="1437"/>
      <c r="J3" s="1437"/>
      <c r="K3" s="1437"/>
    </row>
    <row r="4" spans="1:11" ht="17.399999999999999" x14ac:dyDescent="0.3">
      <c r="A4" s="1437" t="s">
        <v>444</v>
      </c>
      <c r="B4" s="1437"/>
      <c r="C4" s="1437"/>
      <c r="D4" s="1437"/>
      <c r="E4" s="1437"/>
      <c r="F4" s="1437"/>
      <c r="G4" s="1437"/>
      <c r="H4" s="1437"/>
      <c r="I4" s="1437"/>
      <c r="J4" s="1437"/>
      <c r="K4" s="1437"/>
    </row>
    <row r="5" spans="1:11" ht="17.399999999999999" x14ac:dyDescent="0.3">
      <c r="A5" s="1437" t="s">
        <v>564</v>
      </c>
      <c r="B5" s="1437"/>
      <c r="C5" s="1437"/>
      <c r="D5" s="1437"/>
      <c r="E5" s="1437"/>
      <c r="F5" s="1437"/>
      <c r="G5" s="1437"/>
      <c r="H5" s="1437"/>
      <c r="I5" s="1437"/>
      <c r="J5" s="1437"/>
      <c r="K5" s="1437"/>
    </row>
    <row r="6" spans="1:11" ht="12.75" customHeight="1" x14ac:dyDescent="0.3">
      <c r="A6" s="49"/>
      <c r="B6" s="49"/>
      <c r="C6" s="49"/>
      <c r="D6" s="16"/>
      <c r="E6" s="16"/>
      <c r="F6" s="16"/>
      <c r="G6" s="16"/>
      <c r="H6" s="16"/>
      <c r="I6" s="16"/>
      <c r="J6" s="16"/>
      <c r="K6" s="16"/>
    </row>
    <row r="7" spans="1:11" s="17" customFormat="1" ht="15.6" x14ac:dyDescent="0.3">
      <c r="A7" s="11"/>
      <c r="B7" s="11"/>
      <c r="C7" s="1497" t="s">
        <v>565</v>
      </c>
      <c r="D7" s="1480"/>
      <c r="E7" s="1498"/>
      <c r="F7" s="1444" t="s">
        <v>865</v>
      </c>
      <c r="G7" s="1444"/>
      <c r="H7" s="1444"/>
      <c r="I7" s="1499" t="s">
        <v>566</v>
      </c>
      <c r="J7" s="1444"/>
      <c r="K7" s="1500"/>
    </row>
    <row r="8" spans="1:11" s="17" customFormat="1" ht="18" x14ac:dyDescent="0.3">
      <c r="A8" s="11"/>
      <c r="B8" s="11"/>
      <c r="C8" s="978">
        <v>2017</v>
      </c>
      <c r="D8" s="1377" t="s">
        <v>2366</v>
      </c>
      <c r="E8" s="1379" t="s">
        <v>2365</v>
      </c>
      <c r="F8" s="1378">
        <v>2017</v>
      </c>
      <c r="G8" s="1377" t="s">
        <v>2366</v>
      </c>
      <c r="H8" s="1379" t="s">
        <v>2365</v>
      </c>
      <c r="I8" s="1378">
        <v>2017</v>
      </c>
      <c r="J8" s="1377">
        <v>2018</v>
      </c>
      <c r="K8" s="1379" t="s">
        <v>2365</v>
      </c>
    </row>
    <row r="9" spans="1:11" ht="4.5" customHeight="1" thickBot="1" x14ac:dyDescent="0.3">
      <c r="A9" s="18"/>
      <c r="B9" s="18"/>
      <c r="C9" s="979"/>
      <c r="D9" s="786"/>
      <c r="E9" s="980"/>
      <c r="F9" s="971"/>
      <c r="G9" s="786"/>
      <c r="H9" s="980"/>
      <c r="I9" s="971"/>
      <c r="J9" s="786"/>
      <c r="K9" s="574"/>
    </row>
    <row r="10" spans="1:11" ht="4.5" customHeight="1" x14ac:dyDescent="0.25">
      <c r="C10" s="981"/>
      <c r="D10" s="787"/>
      <c r="E10" s="982"/>
      <c r="F10" s="972"/>
      <c r="G10" s="792"/>
      <c r="H10" s="998"/>
      <c r="I10" s="997"/>
      <c r="J10" s="787"/>
      <c r="K10" s="489"/>
    </row>
    <row r="11" spans="1:11" ht="13.8" x14ac:dyDescent="0.25">
      <c r="A11" s="1440" t="s">
        <v>1379</v>
      </c>
      <c r="B11" s="1440"/>
      <c r="C11" s="983">
        <v>58.1</v>
      </c>
      <c r="D11" s="788">
        <v>60.9</v>
      </c>
      <c r="E11" s="984">
        <v>60.5</v>
      </c>
      <c r="F11" s="973">
        <v>36.200000000000003</v>
      </c>
      <c r="G11" s="793">
        <v>34.200000000000003</v>
      </c>
      <c r="H11" s="991">
        <v>35.9</v>
      </c>
      <c r="I11" s="973">
        <v>8.1999999999999993</v>
      </c>
      <c r="J11" s="793">
        <v>8.5</v>
      </c>
      <c r="K11" s="994">
        <v>8.5</v>
      </c>
    </row>
    <row r="12" spans="1:11" ht="13.8" x14ac:dyDescent="0.25">
      <c r="A12" s="1440" t="s">
        <v>418</v>
      </c>
      <c r="B12" s="1440"/>
      <c r="C12" s="983">
        <v>23.6</v>
      </c>
      <c r="D12" s="788">
        <v>23.9</v>
      </c>
      <c r="E12" s="984">
        <v>22.4</v>
      </c>
      <c r="F12" s="973">
        <v>76.599999999999994</v>
      </c>
      <c r="G12" s="793">
        <v>76.7</v>
      </c>
      <c r="H12" s="991">
        <v>85.3</v>
      </c>
      <c r="I12" s="973">
        <v>4.3</v>
      </c>
      <c r="J12" s="793">
        <v>4.5</v>
      </c>
      <c r="K12" s="994">
        <v>4.2</v>
      </c>
    </row>
    <row r="13" spans="1:11" ht="14.25" customHeight="1" x14ac:dyDescent="0.25">
      <c r="A13" s="1440" t="s">
        <v>417</v>
      </c>
      <c r="B13" s="1440"/>
      <c r="C13" s="983">
        <v>5.7</v>
      </c>
      <c r="D13" s="788">
        <v>5.8</v>
      </c>
      <c r="E13" s="984">
        <v>3.8</v>
      </c>
      <c r="F13" s="973">
        <v>0</v>
      </c>
      <c r="G13" s="793">
        <v>0</v>
      </c>
      <c r="H13" s="991">
        <v>0</v>
      </c>
      <c r="I13" s="973">
        <v>0</v>
      </c>
      <c r="J13" s="793">
        <v>0</v>
      </c>
      <c r="K13" s="994">
        <v>0</v>
      </c>
    </row>
    <row r="14" spans="1:11" ht="14.25" customHeight="1" x14ac:dyDescent="0.25">
      <c r="A14" s="1440" t="s">
        <v>198</v>
      </c>
      <c r="B14" s="1440"/>
      <c r="C14" s="985">
        <v>0</v>
      </c>
      <c r="D14" s="789">
        <v>0</v>
      </c>
      <c r="E14" s="986">
        <v>0</v>
      </c>
      <c r="F14" s="974">
        <v>0</v>
      </c>
      <c r="G14" s="794">
        <v>0</v>
      </c>
      <c r="H14" s="992">
        <v>0</v>
      </c>
      <c r="I14" s="974">
        <v>0</v>
      </c>
      <c r="J14" s="794">
        <v>0</v>
      </c>
      <c r="K14" s="995">
        <v>0</v>
      </c>
    </row>
    <row r="15" spans="1:11" s="3" customFormat="1" ht="14.25" customHeight="1" x14ac:dyDescent="0.25">
      <c r="A15" s="1495" t="s">
        <v>250</v>
      </c>
      <c r="B15" s="1495"/>
      <c r="C15" s="1084">
        <v>87.4</v>
      </c>
      <c r="D15" s="790">
        <v>90.6</v>
      </c>
      <c r="E15" s="988">
        <v>86.7</v>
      </c>
      <c r="F15" s="975">
        <v>112.8</v>
      </c>
      <c r="G15" s="795">
        <v>110.9</v>
      </c>
      <c r="H15" s="999">
        <v>121.2</v>
      </c>
      <c r="I15" s="976">
        <v>12.5</v>
      </c>
      <c r="J15" s="796">
        <v>13</v>
      </c>
      <c r="K15" s="996">
        <v>12.7</v>
      </c>
    </row>
    <row r="16" spans="1:11" s="3" customFormat="1" ht="14.25" customHeight="1" x14ac:dyDescent="0.25">
      <c r="A16" s="62"/>
      <c r="B16" s="62"/>
      <c r="C16" s="987"/>
      <c r="D16" s="790"/>
      <c r="E16" s="988"/>
      <c r="F16" s="976"/>
      <c r="G16" s="796"/>
      <c r="H16" s="993"/>
      <c r="I16" s="976"/>
      <c r="J16" s="796"/>
      <c r="K16" s="996"/>
    </row>
    <row r="17" spans="1:17" ht="14.25" customHeight="1" x14ac:dyDescent="0.25">
      <c r="A17" s="1440" t="s">
        <v>249</v>
      </c>
      <c r="B17" s="1440"/>
      <c r="C17" s="983">
        <v>16.100000000000001</v>
      </c>
      <c r="D17" s="788">
        <v>20.9</v>
      </c>
      <c r="E17" s="984">
        <v>18.100000000000001</v>
      </c>
      <c r="F17" s="973">
        <v>46.1</v>
      </c>
      <c r="G17" s="793">
        <v>50.6</v>
      </c>
      <c r="H17" s="991">
        <v>60.9</v>
      </c>
      <c r="I17" s="973">
        <v>1.1000000000000001</v>
      </c>
      <c r="J17" s="793">
        <v>1.2</v>
      </c>
      <c r="K17" s="994">
        <v>1.1000000000000001</v>
      </c>
    </row>
    <row r="18" spans="1:17" ht="14.25" customHeight="1" x14ac:dyDescent="0.25">
      <c r="A18" s="1440" t="s">
        <v>248</v>
      </c>
      <c r="B18" s="1440"/>
      <c r="C18" s="983">
        <v>7.1</v>
      </c>
      <c r="D18" s="788">
        <v>5.8</v>
      </c>
      <c r="E18" s="984">
        <v>5.2</v>
      </c>
      <c r="F18" s="973">
        <v>25.8</v>
      </c>
      <c r="G18" s="793">
        <v>18.600000000000001</v>
      </c>
      <c r="H18" s="991">
        <v>13.7</v>
      </c>
      <c r="I18" s="973">
        <v>1.5</v>
      </c>
      <c r="J18" s="793">
        <v>1.9</v>
      </c>
      <c r="K18" s="994">
        <v>1.8</v>
      </c>
      <c r="L18" s="159"/>
      <c r="M18" s="159"/>
    </row>
    <row r="19" spans="1:17" ht="14.25" customHeight="1" x14ac:dyDescent="0.25">
      <c r="A19" s="1440" t="s">
        <v>247</v>
      </c>
      <c r="B19" s="1440"/>
      <c r="C19" s="983">
        <v>0</v>
      </c>
      <c r="D19" s="788">
        <v>0.1</v>
      </c>
      <c r="E19" s="984">
        <v>0</v>
      </c>
      <c r="F19" s="973">
        <v>4.0999999999999996</v>
      </c>
      <c r="G19" s="793">
        <v>2.9</v>
      </c>
      <c r="H19" s="991">
        <v>4.2</v>
      </c>
      <c r="I19" s="973">
        <v>0</v>
      </c>
      <c r="J19" s="793">
        <v>0</v>
      </c>
      <c r="K19" s="994">
        <v>0</v>
      </c>
    </row>
    <row r="20" spans="1:17" ht="14.25" customHeight="1" x14ac:dyDescent="0.25">
      <c r="A20" s="1440" t="s">
        <v>246</v>
      </c>
      <c r="B20" s="1440"/>
      <c r="C20" s="985">
        <v>3.3</v>
      </c>
      <c r="D20" s="789">
        <v>3.3</v>
      </c>
      <c r="E20" s="986">
        <v>3.3</v>
      </c>
      <c r="F20" s="974">
        <v>2.6</v>
      </c>
      <c r="G20" s="794">
        <v>2.9</v>
      </c>
      <c r="H20" s="992">
        <v>3.5</v>
      </c>
      <c r="I20" s="974">
        <v>1.4</v>
      </c>
      <c r="J20" s="794">
        <v>1.4</v>
      </c>
      <c r="K20" s="995">
        <v>1.6</v>
      </c>
      <c r="L20" s="159"/>
    </row>
    <row r="21" spans="1:17" s="3" customFormat="1" ht="14.25" customHeight="1" x14ac:dyDescent="0.25">
      <c r="A21" s="1495" t="s">
        <v>1816</v>
      </c>
      <c r="B21" s="1495"/>
      <c r="C21" s="1084">
        <v>26.500000000000004</v>
      </c>
      <c r="D21" s="1086">
        <v>30.1</v>
      </c>
      <c r="E21" s="1085">
        <v>26.6</v>
      </c>
      <c r="F21" s="975">
        <v>78.599999999999994</v>
      </c>
      <c r="G21" s="795">
        <v>75</v>
      </c>
      <c r="H21" s="999">
        <v>82.3</v>
      </c>
      <c r="I21" s="976">
        <v>4</v>
      </c>
      <c r="J21" s="796">
        <v>4.5</v>
      </c>
      <c r="K21" s="996">
        <v>4.5</v>
      </c>
    </row>
    <row r="22" spans="1:17" ht="14.25" customHeight="1" x14ac:dyDescent="0.25">
      <c r="A22" s="10"/>
      <c r="B22" s="10"/>
      <c r="C22" s="983"/>
      <c r="D22" s="788"/>
      <c r="E22" s="984"/>
      <c r="F22" s="973"/>
      <c r="G22" s="793"/>
      <c r="H22" s="991"/>
      <c r="I22" s="973"/>
      <c r="J22" s="793"/>
      <c r="K22" s="994"/>
    </row>
    <row r="23" spans="1:17" s="3" customFormat="1" ht="14.25" customHeight="1" x14ac:dyDescent="0.25">
      <c r="A23" s="1495" t="s">
        <v>1380</v>
      </c>
      <c r="B23" s="1495"/>
      <c r="C23" s="987">
        <v>60.900000000000006</v>
      </c>
      <c r="D23" s="790">
        <v>60.5</v>
      </c>
      <c r="E23" s="988">
        <v>60.1</v>
      </c>
      <c r="F23" s="976">
        <v>34.200000000000003</v>
      </c>
      <c r="G23" s="796">
        <v>35.9</v>
      </c>
      <c r="H23" s="993">
        <v>38.9</v>
      </c>
      <c r="I23" s="976">
        <v>8.5</v>
      </c>
      <c r="J23" s="796">
        <v>8.5</v>
      </c>
      <c r="K23" s="996">
        <f>K15-K21</f>
        <v>8.1999999999999993</v>
      </c>
      <c r="Q23" s="1192"/>
    </row>
    <row r="24" spans="1:17" s="246" customFormat="1" ht="14.25" customHeight="1" x14ac:dyDescent="0.2">
      <c r="A24" s="1492" t="s">
        <v>571</v>
      </c>
      <c r="B24" s="1492"/>
      <c r="C24" s="989">
        <v>4.8192771084337283</v>
      </c>
      <c r="D24" s="791">
        <f>(D23/C23-1)*100</f>
        <v>-0.65681444991790849</v>
      </c>
      <c r="E24" s="990">
        <f>(E23/D23-1)*100</f>
        <v>-0.66115702479339067</v>
      </c>
      <c r="F24" s="977">
        <v>-5.5248618784530361</v>
      </c>
      <c r="G24" s="791">
        <f>(G23/F23-1)*100</f>
        <v>4.9707602339181145</v>
      </c>
      <c r="H24" s="990">
        <f>(H23/G23-1)*100</f>
        <v>8.3565459610027926</v>
      </c>
      <c r="I24" s="977">
        <v>3.6585365853658569</v>
      </c>
      <c r="J24" s="797">
        <v>0</v>
      </c>
      <c r="K24" s="990">
        <f>(K23/J23-1)*100</f>
        <v>-3.529411764705892</v>
      </c>
    </row>
    <row r="25" spans="1:17" s="246" customFormat="1" ht="14.25" customHeight="1" x14ac:dyDescent="0.2">
      <c r="A25" s="218"/>
      <c r="B25" s="218"/>
      <c r="C25" s="395"/>
      <c r="D25" s="785"/>
      <c r="E25" s="395"/>
      <c r="F25" s="268"/>
      <c r="G25" s="268"/>
      <c r="H25" s="268"/>
      <c r="I25" s="268"/>
      <c r="J25" s="268"/>
      <c r="K25" s="268"/>
    </row>
    <row r="26" spans="1:17" ht="13.8" x14ac:dyDescent="0.25">
      <c r="A26" s="164" t="s">
        <v>123</v>
      </c>
      <c r="B26" s="164" t="s">
        <v>177</v>
      </c>
      <c r="C26" s="1380"/>
      <c r="D26" s="1380"/>
      <c r="E26" s="1380"/>
      <c r="F26" s="1380"/>
      <c r="G26" s="1380"/>
      <c r="H26" s="1380"/>
    </row>
    <row r="27" spans="1:17" ht="13.8" x14ac:dyDescent="0.25">
      <c r="A27" s="164"/>
      <c r="B27" s="164"/>
      <c r="C27" s="886"/>
    </row>
    <row r="28" spans="1:17" ht="13.8" x14ac:dyDescent="0.25">
      <c r="A28" s="965" t="s">
        <v>1688</v>
      </c>
    </row>
    <row r="29" spans="1:17" s="178" customFormat="1" ht="14.25" customHeight="1" x14ac:dyDescent="0.25">
      <c r="A29" s="1459" t="s">
        <v>2288</v>
      </c>
      <c r="B29" s="1459"/>
      <c r="C29" s="1459"/>
      <c r="D29" s="1459"/>
      <c r="E29" s="1459"/>
      <c r="F29" s="1459"/>
      <c r="G29" s="1459"/>
      <c r="H29" s="1459"/>
      <c r="I29" s="473"/>
      <c r="J29" s="473"/>
      <c r="K29" s="473"/>
    </row>
    <row r="30" spans="1:17" ht="14.25" customHeight="1" x14ac:dyDescent="0.25">
      <c r="A30" s="1496" t="s">
        <v>2537</v>
      </c>
      <c r="B30" s="1496"/>
      <c r="C30" s="1496"/>
      <c r="D30" s="1496"/>
      <c r="E30" s="1496"/>
      <c r="F30" s="1496"/>
      <c r="G30" s="1496"/>
      <c r="H30" s="1496"/>
    </row>
    <row r="31" spans="1:17" ht="14.25" customHeight="1" x14ac:dyDescent="0.25">
      <c r="A31" s="1496" t="s">
        <v>2287</v>
      </c>
      <c r="B31" s="1496"/>
      <c r="C31" s="1496"/>
      <c r="D31" s="1496"/>
      <c r="E31" s="1496"/>
      <c r="F31" s="1496"/>
      <c r="G31" s="1496"/>
      <c r="H31" s="1496"/>
    </row>
    <row r="33" spans="1:11" ht="17.399999999999999" x14ac:dyDescent="0.3">
      <c r="A33" s="1436" t="s">
        <v>1241</v>
      </c>
      <c r="B33" s="1436"/>
      <c r="C33" s="1436"/>
      <c r="D33" s="1436"/>
      <c r="E33" s="1436"/>
      <c r="F33" s="1436"/>
      <c r="G33" s="1436"/>
      <c r="H33" s="1436"/>
      <c r="I33" s="1436"/>
      <c r="J33" s="1436"/>
      <c r="K33" s="1436"/>
    </row>
    <row r="34" spans="1:11" ht="18" customHeight="1" x14ac:dyDescent="0.3">
      <c r="B34" s="30"/>
      <c r="D34" s="2"/>
      <c r="E34" s="2"/>
      <c r="F34" s="2"/>
      <c r="G34" s="2"/>
    </row>
    <row r="35" spans="1:11" ht="17.399999999999999" x14ac:dyDescent="0.3">
      <c r="A35" s="1437" t="s">
        <v>2539</v>
      </c>
      <c r="B35" s="1437"/>
      <c r="C35" s="1437"/>
      <c r="D35" s="1437"/>
      <c r="E35" s="1437"/>
      <c r="F35" s="1437"/>
      <c r="G35" s="1437"/>
      <c r="H35" s="1437"/>
      <c r="I35" s="1437"/>
      <c r="J35" s="1437"/>
      <c r="K35" s="1437"/>
    </row>
    <row r="36" spans="1:11" ht="17.399999999999999" x14ac:dyDescent="0.3">
      <c r="A36" s="1437" t="s">
        <v>444</v>
      </c>
      <c r="B36" s="1437"/>
      <c r="C36" s="1437"/>
      <c r="D36" s="1437"/>
      <c r="E36" s="1437"/>
      <c r="F36" s="1437"/>
      <c r="G36" s="1437"/>
      <c r="H36" s="1437"/>
      <c r="I36" s="1437"/>
      <c r="J36" s="1437"/>
      <c r="K36" s="1437"/>
    </row>
    <row r="37" spans="1:11" ht="12.75" customHeight="1" x14ac:dyDescent="0.3">
      <c r="A37" s="30"/>
      <c r="B37" s="30"/>
      <c r="C37" s="16"/>
      <c r="D37" s="16"/>
      <c r="E37" s="16"/>
      <c r="F37" s="16"/>
      <c r="G37" s="16"/>
    </row>
    <row r="38" spans="1:11" ht="12.75" customHeight="1" x14ac:dyDescent="0.3">
      <c r="A38" s="30"/>
      <c r="B38" s="30"/>
      <c r="C38" s="16"/>
      <c r="D38" s="16"/>
      <c r="E38" s="16"/>
      <c r="F38" s="16"/>
      <c r="G38" s="16"/>
    </row>
    <row r="39" spans="1:11" ht="15.6" x14ac:dyDescent="0.3">
      <c r="A39" s="783"/>
      <c r="B39" s="783"/>
      <c r="C39" s="1271">
        <v>2010</v>
      </c>
      <c r="D39" s="1271">
        <v>2011</v>
      </c>
      <c r="E39" s="1271">
        <v>2012</v>
      </c>
      <c r="F39" s="1271">
        <v>2013</v>
      </c>
      <c r="G39" s="1271">
        <v>2014</v>
      </c>
      <c r="H39" s="1271">
        <v>2015</v>
      </c>
      <c r="I39" s="1271">
        <v>2016</v>
      </c>
      <c r="J39" s="1271">
        <v>2017</v>
      </c>
      <c r="K39" s="1185">
        <v>2018</v>
      </c>
    </row>
    <row r="40" spans="1:11" ht="13.8" thickBot="1" x14ac:dyDescent="0.3">
      <c r="A40" s="784"/>
      <c r="B40" s="784"/>
      <c r="C40" s="786"/>
      <c r="D40" s="786"/>
      <c r="E40" s="786"/>
      <c r="F40" s="786"/>
      <c r="G40" s="786"/>
      <c r="H40" s="786"/>
      <c r="I40" s="786"/>
      <c r="J40" s="786"/>
      <c r="K40" s="786"/>
    </row>
    <row r="41" spans="1:11" x14ac:dyDescent="0.25">
      <c r="C41" s="787"/>
      <c r="D41" s="787"/>
      <c r="E41" s="787"/>
      <c r="F41" s="787"/>
      <c r="G41" s="787"/>
      <c r="H41" s="787"/>
      <c r="I41" s="787"/>
      <c r="J41" s="787"/>
      <c r="K41" s="787"/>
    </row>
    <row r="42" spans="1:11" ht="13.8" x14ac:dyDescent="0.25">
      <c r="A42" s="1440" t="s">
        <v>1379</v>
      </c>
      <c r="B42" s="1440"/>
      <c r="C42" s="798">
        <v>33500</v>
      </c>
      <c r="D42" s="798">
        <v>39500</v>
      </c>
      <c r="E42" s="798">
        <v>39800</v>
      </c>
      <c r="F42" s="798">
        <v>41200</v>
      </c>
      <c r="G42" s="798">
        <v>41700</v>
      </c>
      <c r="H42" s="798">
        <v>37400</v>
      </c>
      <c r="I42" s="798">
        <v>33300</v>
      </c>
      <c r="J42" s="798">
        <v>32600</v>
      </c>
      <c r="K42" s="798">
        <v>19600</v>
      </c>
    </row>
    <row r="43" spans="1:11" ht="13.8" x14ac:dyDescent="0.25">
      <c r="A43" s="1440" t="s">
        <v>1710</v>
      </c>
      <c r="B43" s="1440"/>
      <c r="C43" s="798" t="s">
        <v>1270</v>
      </c>
      <c r="D43" s="798" t="s">
        <v>1270</v>
      </c>
      <c r="E43" s="798" t="s">
        <v>1270</v>
      </c>
      <c r="F43" s="798" t="s">
        <v>1270</v>
      </c>
      <c r="G43" s="798" t="s">
        <v>1270</v>
      </c>
      <c r="H43" s="798" t="s">
        <v>1270</v>
      </c>
      <c r="I43" s="798" t="s">
        <v>1270</v>
      </c>
      <c r="J43" s="798" t="s">
        <v>1270</v>
      </c>
      <c r="K43" s="798">
        <v>0</v>
      </c>
    </row>
    <row r="44" spans="1:11" ht="13.8" x14ac:dyDescent="0.25">
      <c r="A44" s="1440" t="s">
        <v>1711</v>
      </c>
      <c r="B44" s="1440"/>
      <c r="C44" s="798">
        <v>117000</v>
      </c>
      <c r="D44" s="798">
        <v>135000</v>
      </c>
      <c r="E44" s="798">
        <v>140500</v>
      </c>
      <c r="F44" s="798">
        <v>142000</v>
      </c>
      <c r="G44" s="798">
        <v>139900</v>
      </c>
      <c r="H44" s="798">
        <v>152000</v>
      </c>
      <c r="I44" s="798">
        <v>109800</v>
      </c>
      <c r="J44" s="798">
        <v>92400</v>
      </c>
      <c r="K44" s="798">
        <v>61600</v>
      </c>
    </row>
    <row r="45" spans="1:11" ht="13.8" x14ac:dyDescent="0.25">
      <c r="A45" s="1501" t="s">
        <v>1712</v>
      </c>
      <c r="B45" s="1502"/>
      <c r="C45" s="800">
        <v>150500</v>
      </c>
      <c r="D45" s="800">
        <v>174500</v>
      </c>
      <c r="E45" s="800">
        <v>180300</v>
      </c>
      <c r="F45" s="800">
        <v>183200</v>
      </c>
      <c r="G45" s="800">
        <v>181600</v>
      </c>
      <c r="H45" s="800">
        <v>189400</v>
      </c>
      <c r="I45" s="800">
        <v>143100</v>
      </c>
      <c r="J45" s="800">
        <f>SUM(J42:J44)</f>
        <v>125000</v>
      </c>
      <c r="K45" s="800">
        <f>SUM(K42:K44)</f>
        <v>81200</v>
      </c>
    </row>
    <row r="46" spans="1:11" ht="8.25" customHeight="1" x14ac:dyDescent="0.25">
      <c r="C46" s="143"/>
    </row>
    <row r="47" spans="1:11" ht="13.8" x14ac:dyDescent="0.25">
      <c r="A47" s="1440" t="s">
        <v>1713</v>
      </c>
      <c r="B47" s="1503"/>
      <c r="C47" s="798" t="s">
        <v>1270</v>
      </c>
      <c r="D47" s="798" t="s">
        <v>1270</v>
      </c>
      <c r="E47" s="798" t="s">
        <v>1270</v>
      </c>
      <c r="F47" s="798" t="s">
        <v>1270</v>
      </c>
      <c r="G47" s="798" t="s">
        <v>1270</v>
      </c>
      <c r="H47" s="798" t="s">
        <v>1270</v>
      </c>
      <c r="I47" s="798" t="s">
        <v>1270</v>
      </c>
      <c r="J47" s="798" t="s">
        <v>1270</v>
      </c>
      <c r="K47" s="798">
        <v>0</v>
      </c>
    </row>
    <row r="48" spans="1:11" ht="13.8" x14ac:dyDescent="0.25">
      <c r="A48" s="1440" t="s">
        <v>1714</v>
      </c>
      <c r="B48" s="1503"/>
      <c r="C48" s="798">
        <v>8500</v>
      </c>
      <c r="D48" s="798">
        <v>7000</v>
      </c>
      <c r="E48" s="798">
        <v>10000</v>
      </c>
      <c r="F48" s="798">
        <v>9400</v>
      </c>
      <c r="G48" s="798">
        <v>12000</v>
      </c>
      <c r="H48" s="798">
        <v>9400</v>
      </c>
      <c r="I48" s="798">
        <v>9000</v>
      </c>
      <c r="J48" s="798">
        <v>1000</v>
      </c>
      <c r="K48" s="798">
        <v>11100</v>
      </c>
    </row>
    <row r="49" spans="1:11" ht="13.8" x14ac:dyDescent="0.25">
      <c r="A49" s="1440" t="s">
        <v>1715</v>
      </c>
      <c r="B49" s="1503"/>
      <c r="C49" s="798">
        <v>103800</v>
      </c>
      <c r="D49" s="798">
        <v>134300</v>
      </c>
      <c r="E49" s="798">
        <v>135000</v>
      </c>
      <c r="F49" s="798">
        <v>133100</v>
      </c>
      <c r="G49" s="798">
        <v>127400</v>
      </c>
      <c r="H49" s="798">
        <v>148300</v>
      </c>
      <c r="I49" s="798">
        <v>98700</v>
      </c>
      <c r="J49" s="798">
        <v>105500</v>
      </c>
      <c r="K49" s="798">
        <v>58500</v>
      </c>
    </row>
    <row r="50" spans="1:11" ht="13.8" x14ac:dyDescent="0.25">
      <c r="A50" s="1501" t="s">
        <v>1716</v>
      </c>
      <c r="B50" s="1502"/>
      <c r="C50" s="800">
        <v>112300</v>
      </c>
      <c r="D50" s="800">
        <v>141300</v>
      </c>
      <c r="E50" s="800">
        <v>145000</v>
      </c>
      <c r="F50" s="800">
        <v>142500</v>
      </c>
      <c r="G50" s="800">
        <v>139400</v>
      </c>
      <c r="H50" s="800">
        <v>157700</v>
      </c>
      <c r="I50" s="800">
        <v>107700</v>
      </c>
      <c r="J50" s="800">
        <f>SUM(J47:J49)</f>
        <v>106500</v>
      </c>
      <c r="K50" s="800">
        <f>SUM(K47:K49)</f>
        <v>69600</v>
      </c>
    </row>
    <row r="51" spans="1:11" ht="13.8" x14ac:dyDescent="0.25">
      <c r="A51" s="255"/>
      <c r="B51" s="255"/>
      <c r="C51" s="799"/>
      <c r="D51" s="799"/>
      <c r="E51" s="799"/>
      <c r="F51" s="799"/>
      <c r="G51" s="799"/>
      <c r="H51" s="799"/>
      <c r="I51" s="799"/>
      <c r="J51" s="799"/>
      <c r="K51" s="799"/>
    </row>
    <row r="52" spans="1:11" ht="13.8" x14ac:dyDescent="0.25">
      <c r="A52" s="1495" t="s">
        <v>1817</v>
      </c>
      <c r="B52" s="1495"/>
      <c r="C52" s="799">
        <v>39500</v>
      </c>
      <c r="D52" s="799">
        <v>39800</v>
      </c>
      <c r="E52" s="799">
        <v>41200</v>
      </c>
      <c r="F52" s="799">
        <v>41700</v>
      </c>
      <c r="G52" s="799">
        <v>37400</v>
      </c>
      <c r="H52" s="799">
        <v>33300</v>
      </c>
      <c r="I52" s="799">
        <v>32600</v>
      </c>
      <c r="J52" s="799">
        <v>19600</v>
      </c>
      <c r="K52" s="799">
        <v>11600</v>
      </c>
    </row>
    <row r="53" spans="1:11" x14ac:dyDescent="0.25">
      <c r="A53" s="1492" t="s">
        <v>571</v>
      </c>
      <c r="B53" s="1492"/>
      <c r="C53" s="791">
        <v>17.910447761194035</v>
      </c>
      <c r="D53" s="791">
        <v>0.75949367088608</v>
      </c>
      <c r="E53" s="791">
        <v>3.5175879396984966</v>
      </c>
      <c r="F53" s="791">
        <v>1.2135922330097193</v>
      </c>
      <c r="G53" s="791">
        <v>-10.311750599520387</v>
      </c>
      <c r="H53" s="791">
        <v>-10.962566844919785</v>
      </c>
      <c r="I53" s="791">
        <v>-2.1021021021020991</v>
      </c>
      <c r="J53" s="791">
        <f>(J52/I52-1)*100</f>
        <v>-39.877300613496935</v>
      </c>
      <c r="K53" s="791">
        <f>(K52/J52-1)*100</f>
        <v>-40.816326530612244</v>
      </c>
    </row>
    <row r="54" spans="1:11" x14ac:dyDescent="0.25">
      <c r="C54" s="1"/>
    </row>
    <row r="55" spans="1:11" ht="13.8" x14ac:dyDescent="0.25">
      <c r="A55" s="1495" t="s">
        <v>1717</v>
      </c>
      <c r="B55" s="1495"/>
      <c r="C55" s="799">
        <v>12</v>
      </c>
      <c r="D55" s="799">
        <v>12</v>
      </c>
      <c r="E55" s="799">
        <v>11</v>
      </c>
      <c r="F55" s="799">
        <v>12</v>
      </c>
      <c r="G55" s="799">
        <v>11</v>
      </c>
      <c r="H55" s="799">
        <v>9</v>
      </c>
      <c r="I55" s="799">
        <v>7</v>
      </c>
      <c r="J55" s="799">
        <v>5</v>
      </c>
      <c r="K55" s="799">
        <v>4</v>
      </c>
    </row>
    <row r="56" spans="1:11" x14ac:dyDescent="0.25">
      <c r="A56" s="1"/>
      <c r="B56" s="1"/>
    </row>
    <row r="57" spans="1:11" ht="28.5" customHeight="1" x14ac:dyDescent="0.25">
      <c r="A57" s="1457" t="s">
        <v>2249</v>
      </c>
      <c r="B57" s="1457"/>
      <c r="C57" s="1457"/>
      <c r="D57" s="1457"/>
      <c r="E57" s="1457"/>
      <c r="F57" s="1457"/>
      <c r="G57" s="1457"/>
      <c r="H57" s="1457"/>
      <c r="I57" s="1457"/>
      <c r="J57" s="1457"/>
      <c r="K57" s="1457"/>
    </row>
    <row r="58" spans="1:11" ht="13.8" x14ac:dyDescent="0.25">
      <c r="A58" s="782"/>
      <c r="B58" s="782"/>
    </row>
    <row r="65" spans="3:3" x14ac:dyDescent="0.25">
      <c r="C65" s="143"/>
    </row>
  </sheetData>
  <customSheetViews>
    <customSheetView guid="{F67F5823-51D5-4D47-B100-5B47C1E6BCB9}" showPageBreaks="1" fitToPage="1" printArea="1" topLeftCell="A52">
      <selection activeCell="A4" sqref="A4:K4"/>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topLeftCell="A37">
      <selection activeCell="C53" sqref="C53"/>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37">
    <mergeCell ref="A36:K36"/>
    <mergeCell ref="A55:B55"/>
    <mergeCell ref="A53:B53"/>
    <mergeCell ref="A47:B47"/>
    <mergeCell ref="A48:B48"/>
    <mergeCell ref="A49:B49"/>
    <mergeCell ref="A50:B50"/>
    <mergeCell ref="A57:K57"/>
    <mergeCell ref="A52:B52"/>
    <mergeCell ref="A42:B42"/>
    <mergeCell ref="A43:B43"/>
    <mergeCell ref="A44:B44"/>
    <mergeCell ref="A45:B45"/>
    <mergeCell ref="A17:B17"/>
    <mergeCell ref="A1:K1"/>
    <mergeCell ref="A3:K3"/>
    <mergeCell ref="A4:K4"/>
    <mergeCell ref="C7:E7"/>
    <mergeCell ref="F7:H7"/>
    <mergeCell ref="I7:K7"/>
    <mergeCell ref="A5:K5"/>
    <mergeCell ref="A11:B11"/>
    <mergeCell ref="A13:B13"/>
    <mergeCell ref="A14:B14"/>
    <mergeCell ref="A12:B12"/>
    <mergeCell ref="A15:B15"/>
    <mergeCell ref="A18:B18"/>
    <mergeCell ref="A19:B19"/>
    <mergeCell ref="A35:K35"/>
    <mergeCell ref="A20:B20"/>
    <mergeCell ref="A21:B21"/>
    <mergeCell ref="A23:B23"/>
    <mergeCell ref="A24:B24"/>
    <mergeCell ref="A33:K33"/>
    <mergeCell ref="A29:H29"/>
    <mergeCell ref="A30:H30"/>
    <mergeCell ref="A31:H31"/>
  </mergeCells>
  <phoneticPr fontId="0" type="noConversion"/>
  <hyperlinks>
    <hyperlink ref="A29:H29" r:id="rId3" display="Table  32-10-0139-01 - Cattle statistics, supply and disposition of cattle"/>
    <hyperlink ref="A30:H30" r:id="rId4" display="Table  32-10-0200-01 Hogs statistics, supply and disposition of hogs"/>
    <hyperlink ref="A31:H31" r:id="rId5" display="Table 32-10-0141-01 Sheep statistics, supply and disposition of sheep and lambs"/>
    <hyperlink ref="A57:K57" r:id="rId6" display="Source: Statistics Canada. Table 32-10-0116-01 Supply and disposition of mink and fox on fur farms"/>
  </hyperlinks>
  <printOptions horizontalCentered="1"/>
  <pageMargins left="0.74803149606299202" right="0.74803149606299202" top="0.98425196850393704" bottom="0.98425196850393704" header="0.511811023622047" footer="0.511811023622047"/>
  <pageSetup scale="72" firstPageNumber="27" orientation="portrait" useFirstPageNumber="1" r:id="rId7"/>
  <headerFooter alignWithMargins="0"/>
  <legacyDrawingHF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33"/>
    <pageSetUpPr fitToPage="1"/>
  </sheetPr>
  <dimension ref="A1:K75"/>
  <sheetViews>
    <sheetView zoomScaleNormal="100" workbookViewId="0">
      <selection sqref="A1:I1"/>
    </sheetView>
  </sheetViews>
  <sheetFormatPr defaultRowHeight="13.2" x14ac:dyDescent="0.25"/>
  <cols>
    <col min="1" max="2" width="15.6640625" customWidth="1"/>
    <col min="3" max="9" width="15.5546875" customWidth="1"/>
    <col min="10" max="10" width="13.5546875" customWidth="1"/>
    <col min="11" max="11" width="15.33203125" customWidth="1"/>
  </cols>
  <sheetData>
    <row r="1" spans="1:11" ht="17.399999999999999" x14ac:dyDescent="0.3">
      <c r="A1" s="1436" t="s">
        <v>1242</v>
      </c>
      <c r="B1" s="1436"/>
      <c r="C1" s="1436"/>
      <c r="D1" s="1436"/>
      <c r="E1" s="1436"/>
      <c r="F1" s="1436"/>
      <c r="G1" s="1436"/>
      <c r="H1" s="1436"/>
      <c r="I1" s="1436"/>
      <c r="J1" s="30"/>
      <c r="K1" s="30"/>
    </row>
    <row r="2" spans="1:11" ht="18" customHeight="1" x14ac:dyDescent="0.3">
      <c r="A2" s="49"/>
      <c r="B2" s="2"/>
      <c r="C2" s="2"/>
      <c r="D2" s="2"/>
      <c r="E2" s="2"/>
      <c r="F2" s="2"/>
      <c r="G2" s="2"/>
      <c r="H2" s="2"/>
    </row>
    <row r="3" spans="1:11" ht="17.399999999999999" x14ac:dyDescent="0.3">
      <c r="A3" s="1437" t="s">
        <v>2587</v>
      </c>
      <c r="B3" s="1437"/>
      <c r="C3" s="1437"/>
      <c r="D3" s="1437"/>
      <c r="E3" s="1437"/>
      <c r="F3" s="1437"/>
      <c r="G3" s="1437"/>
      <c r="H3" s="1437"/>
      <c r="I3" s="1437"/>
      <c r="J3" s="30"/>
      <c r="K3" s="30"/>
    </row>
    <row r="4" spans="1:11" ht="17.399999999999999" x14ac:dyDescent="0.3">
      <c r="A4" s="1437" t="s">
        <v>444</v>
      </c>
      <c r="B4" s="1437"/>
      <c r="C4" s="1437"/>
      <c r="D4" s="1437"/>
      <c r="E4" s="1437"/>
      <c r="F4" s="1437"/>
      <c r="G4" s="1437"/>
      <c r="H4" s="1437"/>
      <c r="I4" s="1437"/>
      <c r="J4" s="30"/>
      <c r="K4" s="30"/>
    </row>
    <row r="5" spans="1:11" ht="17.399999999999999" x14ac:dyDescent="0.3">
      <c r="A5" s="1437" t="s">
        <v>1394</v>
      </c>
      <c r="B5" s="1437"/>
      <c r="C5" s="1437"/>
      <c r="D5" s="1437"/>
      <c r="E5" s="1437"/>
      <c r="F5" s="1437"/>
      <c r="G5" s="1437"/>
      <c r="H5" s="1437"/>
      <c r="I5" s="1437"/>
      <c r="J5" s="30"/>
      <c r="K5" s="30"/>
    </row>
    <row r="6" spans="1:11" ht="12.75" customHeight="1" x14ac:dyDescent="0.3">
      <c r="A6" s="16"/>
      <c r="B6" s="16"/>
      <c r="C6" s="16"/>
      <c r="D6" s="16"/>
      <c r="E6" s="16"/>
      <c r="F6" s="16"/>
      <c r="G6" s="16"/>
      <c r="H6" s="16"/>
      <c r="I6" s="16"/>
      <c r="J6" s="16"/>
      <c r="K6" s="16"/>
    </row>
    <row r="7" spans="1:11" ht="12.75" customHeight="1" x14ac:dyDescent="0.3">
      <c r="A7" s="16"/>
      <c r="B7" s="16"/>
      <c r="C7" s="16"/>
      <c r="D7" s="16"/>
      <c r="E7" s="16"/>
      <c r="F7" s="16"/>
      <c r="G7" s="16"/>
      <c r="H7" s="16"/>
      <c r="I7" s="16"/>
      <c r="J7" s="16"/>
      <c r="K7" s="16"/>
    </row>
    <row r="8" spans="1:11" ht="18.600000000000001" thickBot="1" x14ac:dyDescent="0.35">
      <c r="A8" s="17"/>
      <c r="B8" s="1461" t="s">
        <v>934</v>
      </c>
      <c r="C8" s="1461"/>
      <c r="D8" s="1461" t="s">
        <v>1069</v>
      </c>
      <c r="E8" s="1461"/>
      <c r="F8" s="1461" t="s">
        <v>2335</v>
      </c>
      <c r="G8" s="1461"/>
      <c r="H8" s="1461" t="s">
        <v>932</v>
      </c>
      <c r="I8" s="1461"/>
      <c r="K8" s="79"/>
    </row>
    <row r="9" spans="1:11" s="29" customFormat="1" ht="17.25" customHeight="1" x14ac:dyDescent="0.3">
      <c r="B9" s="24" t="s">
        <v>98</v>
      </c>
      <c r="C9" s="24" t="s">
        <v>1266</v>
      </c>
      <c r="D9" s="24" t="s">
        <v>98</v>
      </c>
      <c r="E9" s="24" t="s">
        <v>1266</v>
      </c>
      <c r="F9" s="24" t="s">
        <v>98</v>
      </c>
      <c r="G9" s="24" t="s">
        <v>1266</v>
      </c>
      <c r="H9" s="24" t="s">
        <v>98</v>
      </c>
      <c r="I9" s="24" t="s">
        <v>1266</v>
      </c>
      <c r="K9" s="79"/>
    </row>
    <row r="10" spans="1:11" s="29" customFormat="1" ht="17.25" customHeight="1" thickBot="1" x14ac:dyDescent="0.35">
      <c r="A10" s="72" t="s">
        <v>622</v>
      </c>
      <c r="B10" s="23" t="s">
        <v>933</v>
      </c>
      <c r="C10" s="23" t="s">
        <v>485</v>
      </c>
      <c r="D10" s="23" t="s">
        <v>933</v>
      </c>
      <c r="E10" s="23" t="s">
        <v>485</v>
      </c>
      <c r="F10" s="23" t="s">
        <v>933</v>
      </c>
      <c r="G10" s="23" t="s">
        <v>485</v>
      </c>
      <c r="H10" s="23" t="s">
        <v>933</v>
      </c>
      <c r="I10" s="23" t="s">
        <v>485</v>
      </c>
      <c r="K10" s="79"/>
    </row>
    <row r="11" spans="1:11" ht="4.5" customHeight="1" x14ac:dyDescent="0.3">
      <c r="A11" s="11"/>
      <c r="B11" s="38"/>
      <c r="C11" s="38"/>
      <c r="D11" s="38"/>
      <c r="E11" s="38"/>
      <c r="F11" s="15"/>
      <c r="G11" s="15"/>
      <c r="H11" s="38"/>
      <c r="I11" s="15"/>
      <c r="J11" s="38"/>
      <c r="K11" s="15"/>
    </row>
    <row r="12" spans="1:11" ht="13.8" x14ac:dyDescent="0.25">
      <c r="A12" s="1403">
        <v>2003</v>
      </c>
      <c r="B12" s="1405">
        <v>1633055</v>
      </c>
      <c r="C12" s="1404">
        <v>0.6656158672762702</v>
      </c>
      <c r="D12" s="1405">
        <v>1241397</v>
      </c>
      <c r="E12" s="377">
        <v>1.7866411065203813</v>
      </c>
      <c r="F12" s="1405">
        <v>314444</v>
      </c>
      <c r="G12" s="377">
        <v>1.8343156940216376</v>
      </c>
      <c r="H12" s="1405">
        <v>77214</v>
      </c>
      <c r="I12" s="1404">
        <v>-17.743688079258547</v>
      </c>
      <c r="K12" s="13"/>
    </row>
    <row r="13" spans="1:11" ht="13.8" x14ac:dyDescent="0.25">
      <c r="A13" s="1403">
        <v>2004</v>
      </c>
      <c r="B13" s="1405">
        <v>1663372</v>
      </c>
      <c r="C13" s="1404">
        <f>(B13/B12-1)*100</f>
        <v>1.8564592129475033</v>
      </c>
      <c r="D13" s="1405">
        <v>1272749</v>
      </c>
      <c r="E13" s="1404">
        <f>(D13/D12-1)*100</f>
        <v>2.525541788807284</v>
      </c>
      <c r="F13" s="1405">
        <v>319205</v>
      </c>
      <c r="G13" s="1404">
        <f>(F13/F12-1)*100</f>
        <v>1.5141010800015176</v>
      </c>
      <c r="H13" s="1405">
        <v>71418</v>
      </c>
      <c r="I13" s="1404">
        <f>(H13/H12-1)*100</f>
        <v>-7.5064107545263825</v>
      </c>
      <c r="K13" s="13"/>
    </row>
    <row r="14" spans="1:11" ht="13.8" x14ac:dyDescent="0.25">
      <c r="A14" s="1403">
        <v>2005</v>
      </c>
      <c r="B14" s="1405">
        <v>1689268</v>
      </c>
      <c r="C14" s="1404">
        <f t="shared" ref="C14:C28" si="0">(B14/B13-1)*100</f>
        <v>1.5568375564816606</v>
      </c>
      <c r="D14" s="1405">
        <v>1291530</v>
      </c>
      <c r="E14" s="1404">
        <f t="shared" ref="E14:E28" si="1">(D14/D13-1)*100</f>
        <v>1.4756248089764723</v>
      </c>
      <c r="F14" s="1405">
        <v>321110</v>
      </c>
      <c r="G14" s="1404">
        <f t="shared" ref="G14:G28" si="2">(F14/F13-1)*100</f>
        <v>0.59679516298303259</v>
      </c>
      <c r="H14" s="1405">
        <v>76628</v>
      </c>
      <c r="I14" s="1404">
        <f t="shared" ref="I14:I28" si="3">(H14/H13-1)*100</f>
        <v>7.2950796717914157</v>
      </c>
      <c r="K14" s="13"/>
    </row>
    <row r="15" spans="1:11" ht="13.8" x14ac:dyDescent="0.25">
      <c r="A15" s="1403">
        <v>2006</v>
      </c>
      <c r="B15" s="1405">
        <v>1715783</v>
      </c>
      <c r="C15" s="1404">
        <f t="shared" si="0"/>
        <v>1.5696147680533734</v>
      </c>
      <c r="D15" s="1405">
        <v>1311051</v>
      </c>
      <c r="E15" s="1404">
        <f t="shared" si="1"/>
        <v>1.5114631483589269</v>
      </c>
      <c r="F15" s="1405">
        <v>324085</v>
      </c>
      <c r="G15" s="1404">
        <f t="shared" si="2"/>
        <v>0.92647379402697183</v>
      </c>
      <c r="H15" s="1405">
        <v>80647</v>
      </c>
      <c r="I15" s="1404">
        <f t="shared" si="3"/>
        <v>5.2448191261679877</v>
      </c>
      <c r="K15" s="13"/>
    </row>
    <row r="16" spans="1:11" ht="13.8" x14ac:dyDescent="0.25">
      <c r="A16" s="1403">
        <v>2007</v>
      </c>
      <c r="B16" s="1405">
        <v>1724906</v>
      </c>
      <c r="C16" s="1404">
        <f t="shared" si="0"/>
        <v>0.53171059510439544</v>
      </c>
      <c r="D16" s="1405">
        <v>1315510</v>
      </c>
      <c r="E16" s="1404">
        <f t="shared" si="1"/>
        <v>0.34010881346340227</v>
      </c>
      <c r="F16" s="1405">
        <v>329527</v>
      </c>
      <c r="G16" s="1404">
        <f t="shared" si="2"/>
        <v>1.6791891016245675</v>
      </c>
      <c r="H16" s="1405">
        <v>79869</v>
      </c>
      <c r="I16" s="1404">
        <f t="shared" si="3"/>
        <v>-0.96469800488548918</v>
      </c>
      <c r="K16" s="13"/>
    </row>
    <row r="17" spans="1:11" ht="13.8" x14ac:dyDescent="0.25">
      <c r="A17" s="1403">
        <v>2008</v>
      </c>
      <c r="B17" s="1405">
        <v>1675971</v>
      </c>
      <c r="C17" s="1404">
        <f t="shared" si="0"/>
        <v>-2.8369661883024366</v>
      </c>
      <c r="D17" s="1405">
        <v>1279947</v>
      </c>
      <c r="E17" s="1404">
        <f t="shared" si="1"/>
        <v>-2.7033621941300323</v>
      </c>
      <c r="F17" s="1405">
        <v>325701</v>
      </c>
      <c r="G17" s="1404">
        <f t="shared" si="2"/>
        <v>-1.1610581227031513</v>
      </c>
      <c r="H17" s="1405">
        <v>70323</v>
      </c>
      <c r="I17" s="1404">
        <f t="shared" si="3"/>
        <v>-11.952071517109264</v>
      </c>
      <c r="K17" s="13"/>
    </row>
    <row r="18" spans="1:11" ht="13.8" x14ac:dyDescent="0.25">
      <c r="A18" s="1403">
        <v>2009</v>
      </c>
      <c r="B18" s="1405">
        <v>1652046</v>
      </c>
      <c r="C18" s="1404">
        <f t="shared" si="0"/>
        <v>-1.4275306672967503</v>
      </c>
      <c r="D18" s="1405">
        <v>1269715</v>
      </c>
      <c r="E18" s="1404">
        <f t="shared" si="1"/>
        <v>-0.79940810049166089</v>
      </c>
      <c r="F18" s="1405">
        <v>323275</v>
      </c>
      <c r="G18" s="1404">
        <f t="shared" si="2"/>
        <v>-0.744854943644635</v>
      </c>
      <c r="H18" s="1405">
        <v>59056</v>
      </c>
      <c r="I18" s="1404">
        <f t="shared" si="3"/>
        <v>-16.021785191189231</v>
      </c>
      <c r="K18" s="13"/>
    </row>
    <row r="19" spans="1:11" ht="13.8" x14ac:dyDescent="0.25">
      <c r="A19" s="1403">
        <v>2010</v>
      </c>
      <c r="B19" s="1405">
        <v>1665328</v>
      </c>
      <c r="C19" s="1404">
        <f t="shared" si="0"/>
        <v>0.80397277073398499</v>
      </c>
      <c r="D19" s="1405">
        <v>1273759</v>
      </c>
      <c r="E19" s="1404">
        <f t="shared" si="1"/>
        <v>0.31849667051266906</v>
      </c>
      <c r="F19" s="1405">
        <v>331322</v>
      </c>
      <c r="G19" s="1404">
        <f t="shared" si="2"/>
        <v>2.4892119712319305</v>
      </c>
      <c r="H19" s="1405">
        <v>60247</v>
      </c>
      <c r="I19" s="1404">
        <f t="shared" si="3"/>
        <v>2.0167298835004122</v>
      </c>
      <c r="K19" s="13"/>
    </row>
    <row r="20" spans="1:11" ht="13.8" x14ac:dyDescent="0.25">
      <c r="A20" s="1403">
        <v>2011</v>
      </c>
      <c r="B20" s="1405">
        <v>1712584</v>
      </c>
      <c r="C20" s="1404">
        <f t="shared" si="0"/>
        <v>2.8376391917988464</v>
      </c>
      <c r="D20" s="1405">
        <v>1310665</v>
      </c>
      <c r="E20" s="1404">
        <f t="shared" si="1"/>
        <v>2.8974083794501171</v>
      </c>
      <c r="F20" s="1405">
        <v>337923</v>
      </c>
      <c r="G20" s="1404">
        <f t="shared" si="2"/>
        <v>1.9923216689504475</v>
      </c>
      <c r="H20" s="1405">
        <v>63997</v>
      </c>
      <c r="I20" s="1404">
        <f t="shared" si="3"/>
        <v>6.2243763174929967</v>
      </c>
      <c r="K20" s="13"/>
    </row>
    <row r="21" spans="1:11" ht="14.25" customHeight="1" x14ac:dyDescent="0.25">
      <c r="A21" s="1403">
        <v>2012</v>
      </c>
      <c r="B21" s="1405">
        <v>1786995</v>
      </c>
      <c r="C21" s="1404">
        <f t="shared" si="0"/>
        <v>4.344954758423536</v>
      </c>
      <c r="D21" s="1405">
        <v>1363714</v>
      </c>
      <c r="E21" s="1404">
        <f t="shared" si="1"/>
        <v>4.0474873442107651</v>
      </c>
      <c r="F21" s="1405">
        <v>350840</v>
      </c>
      <c r="G21" s="1404">
        <f t="shared" si="2"/>
        <v>3.8224684321576108</v>
      </c>
      <c r="H21" s="1405">
        <v>72441</v>
      </c>
      <c r="I21" s="1404">
        <f t="shared" si="3"/>
        <v>13.194368486022778</v>
      </c>
      <c r="K21" s="13"/>
    </row>
    <row r="22" spans="1:11" ht="14.25" customHeight="1" x14ac:dyDescent="0.25">
      <c r="A22" s="1403">
        <v>2013</v>
      </c>
      <c r="B22" s="1405">
        <v>1886335</v>
      </c>
      <c r="C22" s="1404">
        <f t="shared" si="0"/>
        <v>5.5590530471545829</v>
      </c>
      <c r="D22" s="1405">
        <v>1454315</v>
      </c>
      <c r="E22" s="1404">
        <f t="shared" si="1"/>
        <v>6.6436950856264554</v>
      </c>
      <c r="F22" s="1405">
        <v>365229</v>
      </c>
      <c r="G22" s="1404">
        <f t="shared" si="2"/>
        <v>4.1012997377722016</v>
      </c>
      <c r="H22" s="1405">
        <v>66792</v>
      </c>
      <c r="I22" s="1404">
        <f t="shared" si="3"/>
        <v>-7.7980701536422785</v>
      </c>
      <c r="K22" s="13"/>
    </row>
    <row r="23" spans="1:11" ht="14.25" customHeight="1" x14ac:dyDescent="0.25">
      <c r="A23" s="1403">
        <v>2014</v>
      </c>
      <c r="B23" s="1405">
        <v>1978771</v>
      </c>
      <c r="C23" s="1404">
        <f t="shared" si="0"/>
        <v>4.9002960767838166</v>
      </c>
      <c r="D23" s="1405">
        <v>1527424</v>
      </c>
      <c r="E23" s="1404">
        <f t="shared" si="1"/>
        <v>5.0270402216851195</v>
      </c>
      <c r="F23" s="1405">
        <v>373197</v>
      </c>
      <c r="G23" s="1404">
        <f t="shared" si="2"/>
        <v>2.1816449405715366</v>
      </c>
      <c r="H23" s="1405">
        <v>78150</v>
      </c>
      <c r="I23" s="1404">
        <f t="shared" si="3"/>
        <v>17.005030542579959</v>
      </c>
      <c r="K23" s="13"/>
    </row>
    <row r="24" spans="1:11" ht="15" customHeight="1" x14ac:dyDescent="0.25">
      <c r="A24" s="1403">
        <v>2015</v>
      </c>
      <c r="B24" s="1405">
        <v>2094758</v>
      </c>
      <c r="C24" s="1404">
        <f t="shared" si="0"/>
        <v>5.8615676093898728</v>
      </c>
      <c r="D24" s="1405">
        <v>1627414</v>
      </c>
      <c r="E24" s="1404">
        <f t="shared" si="1"/>
        <v>6.5463158887119732</v>
      </c>
      <c r="F24" s="1405">
        <v>380533</v>
      </c>
      <c r="G24" s="1404">
        <f t="shared" si="2"/>
        <v>1.9657178380319218</v>
      </c>
      <c r="H24" s="1405">
        <v>86811</v>
      </c>
      <c r="I24" s="1404">
        <f t="shared" si="3"/>
        <v>11.082533589251442</v>
      </c>
      <c r="K24" s="13"/>
    </row>
    <row r="25" spans="1:11" s="27" customFormat="1" ht="14.25" customHeight="1" x14ac:dyDescent="0.25">
      <c r="A25" s="1403">
        <v>2016</v>
      </c>
      <c r="B25" s="1405">
        <v>2211071</v>
      </c>
      <c r="C25" s="1404">
        <f t="shared" si="0"/>
        <v>5.5525745694729345</v>
      </c>
      <c r="D25" s="1405">
        <v>1757776</v>
      </c>
      <c r="E25" s="1404">
        <f t="shared" si="1"/>
        <v>8.0103771996554052</v>
      </c>
      <c r="F25" s="1405">
        <v>384069</v>
      </c>
      <c r="G25" s="1404">
        <f t="shared" si="2"/>
        <v>0.9292229583242495</v>
      </c>
      <c r="H25" s="1405">
        <v>69227</v>
      </c>
      <c r="I25" s="1404">
        <f t="shared" si="3"/>
        <v>-20.255497575192084</v>
      </c>
      <c r="K25" s="13"/>
    </row>
    <row r="26" spans="1:11" ht="14.25" customHeight="1" x14ac:dyDescent="0.25">
      <c r="A26" s="1403" t="s">
        <v>2334</v>
      </c>
      <c r="B26" s="1405">
        <v>2433840</v>
      </c>
      <c r="C26" s="1404">
        <f t="shared" si="0"/>
        <v>10.075162670036386</v>
      </c>
      <c r="D26" s="1405">
        <v>1965119</v>
      </c>
      <c r="E26" s="1404">
        <f t="shared" si="1"/>
        <v>11.795757821246845</v>
      </c>
      <c r="F26" s="1405">
        <v>398216</v>
      </c>
      <c r="G26" s="1404">
        <f t="shared" si="2"/>
        <v>3.6834527129239847</v>
      </c>
      <c r="H26" s="1405">
        <v>70506</v>
      </c>
      <c r="I26" s="1404">
        <f t="shared" si="3"/>
        <v>1.8475450330073473</v>
      </c>
      <c r="K26" s="13"/>
    </row>
    <row r="27" spans="1:11" ht="14.25" customHeight="1" x14ac:dyDescent="0.25">
      <c r="A27" s="1403" t="s">
        <v>2586</v>
      </c>
      <c r="B27" s="1405">
        <v>2416382</v>
      </c>
      <c r="C27" s="1404">
        <f t="shared" si="0"/>
        <v>-0.71730269861617346</v>
      </c>
      <c r="D27" s="1405">
        <v>1934217</v>
      </c>
      <c r="E27" s="1404">
        <f t="shared" si="1"/>
        <v>-1.5725256333076976</v>
      </c>
      <c r="F27" s="1405">
        <v>414200</v>
      </c>
      <c r="G27" s="1404">
        <f t="shared" si="2"/>
        <v>4.0139020029330785</v>
      </c>
      <c r="H27" s="1405">
        <v>67965</v>
      </c>
      <c r="I27" s="1404">
        <f t="shared" si="3"/>
        <v>-3.6039486001191334</v>
      </c>
      <c r="K27" s="13"/>
    </row>
    <row r="28" spans="1:11" ht="14.25" customHeight="1" x14ac:dyDescent="0.25">
      <c r="A28" s="1332" t="s">
        <v>2585</v>
      </c>
      <c r="B28" s="1333">
        <v>2639728</v>
      </c>
      <c r="C28" s="1404">
        <f t="shared" si="0"/>
        <v>9.2429922090133019</v>
      </c>
      <c r="D28" s="1333">
        <v>2140716</v>
      </c>
      <c r="E28" s="1404">
        <f t="shared" si="1"/>
        <v>10.676103043246954</v>
      </c>
      <c r="F28" s="1333">
        <v>433627</v>
      </c>
      <c r="G28" s="1404">
        <f t="shared" si="2"/>
        <v>4.6902462578464421</v>
      </c>
      <c r="H28" s="1333">
        <v>65385</v>
      </c>
      <c r="I28" s="1404">
        <f t="shared" si="3"/>
        <v>-3.7960715073935059</v>
      </c>
      <c r="K28" s="13"/>
    </row>
    <row r="29" spans="1:11" ht="14.25" customHeight="1" x14ac:dyDescent="0.25">
      <c r="A29" s="613"/>
      <c r="B29" s="614"/>
      <c r="C29" s="1404"/>
      <c r="D29" s="614"/>
      <c r="E29" s="377"/>
      <c r="F29" s="614"/>
      <c r="G29" s="377"/>
      <c r="H29" s="614"/>
      <c r="I29" s="612"/>
      <c r="K29" s="13"/>
    </row>
    <row r="30" spans="1:11" ht="14.25" customHeight="1" x14ac:dyDescent="0.25">
      <c r="A30" s="10"/>
      <c r="B30" s="22"/>
      <c r="C30" s="39"/>
      <c r="D30" s="179"/>
      <c r="E30" s="377"/>
      <c r="F30" s="179"/>
      <c r="G30" s="377"/>
      <c r="H30" s="179"/>
      <c r="I30" s="39"/>
      <c r="K30" s="13"/>
    </row>
    <row r="31" spans="1:11" ht="13.8" x14ac:dyDescent="0.25">
      <c r="A31" s="27" t="s">
        <v>394</v>
      </c>
    </row>
    <row r="32" spans="1:11" ht="14.4" x14ac:dyDescent="0.3">
      <c r="A32" s="27" t="s">
        <v>395</v>
      </c>
    </row>
    <row r="33" spans="1:10" ht="13.8" x14ac:dyDescent="0.25">
      <c r="A33" s="27" t="s">
        <v>960</v>
      </c>
      <c r="B33" s="27" t="s">
        <v>412</v>
      </c>
    </row>
    <row r="34" spans="1:10" ht="12.75" customHeight="1" x14ac:dyDescent="0.25">
      <c r="A34" s="27"/>
    </row>
    <row r="35" spans="1:10" ht="13.8" x14ac:dyDescent="0.25">
      <c r="A35" s="1439" t="s">
        <v>2336</v>
      </c>
      <c r="B35" s="1439"/>
      <c r="C35" s="1439"/>
      <c r="D35" s="1439"/>
      <c r="E35" s="1439"/>
      <c r="F35" s="1439"/>
    </row>
    <row r="39" spans="1:10" ht="17.399999999999999" x14ac:dyDescent="0.3">
      <c r="A39" s="1436" t="s">
        <v>1243</v>
      </c>
      <c r="B39" s="1436"/>
      <c r="C39" s="1436"/>
      <c r="D39" s="1436"/>
      <c r="E39" s="1436"/>
      <c r="F39" s="1436"/>
      <c r="G39" s="1436"/>
      <c r="H39" s="1436"/>
      <c r="I39" s="1436"/>
      <c r="J39" s="30"/>
    </row>
    <row r="40" spans="1:10" ht="17.399999999999999" x14ac:dyDescent="0.3">
      <c r="A40" s="49"/>
      <c r="B40" s="2"/>
      <c r="C40" s="2"/>
      <c r="D40" s="2"/>
      <c r="E40" s="2"/>
      <c r="F40" s="2"/>
      <c r="G40" s="2"/>
      <c r="H40" s="2"/>
      <c r="I40" s="2"/>
      <c r="J40" s="2"/>
    </row>
    <row r="41" spans="1:10" ht="17.399999999999999" x14ac:dyDescent="0.3">
      <c r="A41" s="1437" t="s">
        <v>2588</v>
      </c>
      <c r="B41" s="1437"/>
      <c r="C41" s="1437"/>
      <c r="D41" s="1437"/>
      <c r="E41" s="1437"/>
      <c r="F41" s="1437"/>
      <c r="G41" s="1437"/>
      <c r="H41" s="1437"/>
      <c r="I41" s="1437"/>
      <c r="J41" s="30"/>
    </row>
    <row r="42" spans="1:10" ht="17.399999999999999" x14ac:dyDescent="0.3">
      <c r="A42" s="1437" t="s">
        <v>307</v>
      </c>
      <c r="B42" s="1437"/>
      <c r="C42" s="1437"/>
      <c r="D42" s="1437"/>
      <c r="E42" s="1437"/>
      <c r="F42" s="1437"/>
      <c r="G42" s="1437"/>
      <c r="H42" s="1437"/>
      <c r="I42" s="1437"/>
      <c r="J42" s="30"/>
    </row>
    <row r="43" spans="1:10" ht="17.399999999999999" x14ac:dyDescent="0.3">
      <c r="A43" s="1437" t="s">
        <v>1394</v>
      </c>
      <c r="B43" s="1437"/>
      <c r="C43" s="1437"/>
      <c r="D43" s="1437"/>
      <c r="E43" s="1437"/>
      <c r="F43" s="1437"/>
      <c r="G43" s="1437"/>
      <c r="H43" s="1437"/>
      <c r="I43" s="1437"/>
      <c r="J43" s="30"/>
    </row>
    <row r="44" spans="1:10" ht="12.75" customHeight="1" x14ac:dyDescent="0.3">
      <c r="A44" s="16"/>
      <c r="B44" s="16"/>
      <c r="C44" s="16"/>
      <c r="D44" s="16"/>
      <c r="E44" s="16"/>
      <c r="F44" s="16"/>
      <c r="G44" s="16"/>
      <c r="H44" s="16"/>
      <c r="I44" s="16"/>
      <c r="J44" s="30"/>
    </row>
    <row r="45" spans="1:10" ht="12.75" customHeight="1" x14ac:dyDescent="0.3">
      <c r="A45" s="16"/>
      <c r="B45" s="16"/>
      <c r="C45" s="16"/>
      <c r="D45" s="16"/>
      <c r="E45" s="16"/>
      <c r="F45" s="16"/>
      <c r="G45" s="16"/>
      <c r="H45" s="16"/>
      <c r="I45" s="16"/>
      <c r="J45" s="16"/>
    </row>
    <row r="46" spans="1:10" ht="18" x14ac:dyDescent="0.3">
      <c r="A46" s="17"/>
      <c r="B46" s="38"/>
      <c r="C46" s="38">
        <v>2013</v>
      </c>
      <c r="D46" s="38">
        <v>2014</v>
      </c>
      <c r="E46" s="38">
        <v>2015</v>
      </c>
      <c r="F46" s="38">
        <v>2016</v>
      </c>
      <c r="G46" s="38">
        <v>2017</v>
      </c>
      <c r="H46" s="38" t="s">
        <v>2431</v>
      </c>
      <c r="I46" s="38" t="s">
        <v>2430</v>
      </c>
    </row>
    <row r="47" spans="1:10" ht="4.5" customHeight="1" thickBot="1" x14ac:dyDescent="0.3">
      <c r="A47" s="25"/>
      <c r="B47" s="25"/>
      <c r="C47" s="25"/>
      <c r="D47" s="25"/>
      <c r="E47" s="25"/>
      <c r="F47" s="25"/>
      <c r="G47" s="25"/>
      <c r="H47" s="25"/>
      <c r="I47" s="25"/>
    </row>
    <row r="48" spans="1:10" ht="4.5" customHeight="1" x14ac:dyDescent="0.25"/>
    <row r="49" spans="1:10" ht="13.8" x14ac:dyDescent="0.25">
      <c r="A49" s="27" t="s">
        <v>442</v>
      </c>
      <c r="B49" s="37"/>
      <c r="C49" s="37">
        <v>277578</v>
      </c>
      <c r="D49" s="37">
        <v>313611</v>
      </c>
      <c r="E49" s="37">
        <v>350679</v>
      </c>
      <c r="F49" s="37">
        <v>352248</v>
      </c>
      <c r="G49" s="37">
        <v>366236</v>
      </c>
      <c r="H49" s="37">
        <v>389123</v>
      </c>
      <c r="I49" s="37">
        <v>426151</v>
      </c>
      <c r="J49" s="5"/>
    </row>
    <row r="50" spans="1:10" ht="13.8" x14ac:dyDescent="0.25">
      <c r="A50" s="27" t="s">
        <v>443</v>
      </c>
      <c r="B50" s="37"/>
      <c r="C50" s="37">
        <v>188086</v>
      </c>
      <c r="D50" s="37">
        <v>195313</v>
      </c>
      <c r="E50" s="37">
        <v>214520</v>
      </c>
      <c r="F50" s="37">
        <v>227416</v>
      </c>
      <c r="G50" s="37">
        <v>228090</v>
      </c>
      <c r="H50" s="37">
        <v>248263</v>
      </c>
      <c r="I50" s="37">
        <v>246421</v>
      </c>
      <c r="J50" s="5"/>
    </row>
    <row r="51" spans="1:10" ht="13.8" x14ac:dyDescent="0.25">
      <c r="A51" s="27" t="s">
        <v>1296</v>
      </c>
      <c r="B51" s="37"/>
      <c r="C51" s="37">
        <v>39630</v>
      </c>
      <c r="D51" s="37">
        <v>45711</v>
      </c>
      <c r="E51" s="37">
        <v>46379</v>
      </c>
      <c r="F51" s="37">
        <v>47881</v>
      </c>
      <c r="G51" s="37">
        <v>44323</v>
      </c>
      <c r="H51" s="37">
        <v>47271</v>
      </c>
      <c r="I51" s="37">
        <v>47876</v>
      </c>
      <c r="J51" s="5"/>
    </row>
    <row r="52" spans="1:10" ht="13.8" x14ac:dyDescent="0.25">
      <c r="A52" s="27" t="s">
        <v>1131</v>
      </c>
      <c r="B52" s="37"/>
      <c r="C52" s="37">
        <v>25176</v>
      </c>
      <c r="D52" s="37">
        <v>30046</v>
      </c>
      <c r="E52" s="37">
        <v>46233</v>
      </c>
      <c r="F52" s="37">
        <v>48909</v>
      </c>
      <c r="G52" s="37">
        <v>54494</v>
      </c>
      <c r="H52" s="37">
        <v>59061</v>
      </c>
      <c r="I52" s="37">
        <v>61048</v>
      </c>
      <c r="J52" s="5"/>
    </row>
    <row r="53" spans="1:10" ht="13.8" x14ac:dyDescent="0.25">
      <c r="A53" s="27" t="s">
        <v>1320</v>
      </c>
      <c r="B53" s="37"/>
      <c r="C53" s="37">
        <v>13001</v>
      </c>
      <c r="D53" s="37">
        <v>9522</v>
      </c>
      <c r="E53" s="37">
        <v>5433</v>
      </c>
      <c r="F53" s="37">
        <v>7842</v>
      </c>
      <c r="G53" s="37">
        <v>11150</v>
      </c>
      <c r="H53" s="37">
        <v>7531</v>
      </c>
      <c r="I53" s="37">
        <v>8834</v>
      </c>
      <c r="J53" s="5"/>
    </row>
    <row r="54" spans="1:10" ht="13.8" x14ac:dyDescent="0.25">
      <c r="A54" s="27" t="s">
        <v>1091</v>
      </c>
      <c r="B54" s="37"/>
      <c r="C54" s="37">
        <v>58292</v>
      </c>
      <c r="D54" s="37">
        <v>48538</v>
      </c>
      <c r="E54" s="37">
        <v>38784</v>
      </c>
      <c r="F54" s="37">
        <v>46729</v>
      </c>
      <c r="G54" s="37">
        <v>42871</v>
      </c>
      <c r="H54" s="37">
        <v>37942</v>
      </c>
      <c r="I54" s="37">
        <v>37841</v>
      </c>
      <c r="J54" s="5"/>
    </row>
    <row r="55" spans="1:10" ht="13.8" x14ac:dyDescent="0.25">
      <c r="A55" s="27" t="s">
        <v>475</v>
      </c>
      <c r="B55" s="37"/>
      <c r="C55" s="114">
        <v>48611</v>
      </c>
      <c r="D55" s="114">
        <v>54447</v>
      </c>
      <c r="E55" s="114">
        <v>55169</v>
      </c>
      <c r="F55" s="114">
        <v>55496</v>
      </c>
      <c r="G55" s="114">
        <v>54465</v>
      </c>
      <c r="H55" s="114">
        <v>53489</v>
      </c>
      <c r="I55" s="114">
        <v>51957</v>
      </c>
      <c r="J55" s="5"/>
    </row>
    <row r="56" spans="1:10" ht="4.5" customHeight="1" x14ac:dyDescent="0.25">
      <c r="B56" s="83"/>
      <c r="C56" s="83"/>
      <c r="D56" s="83"/>
      <c r="E56" s="83"/>
      <c r="F56" s="83"/>
      <c r="G56" s="83"/>
      <c r="H56" s="83"/>
      <c r="I56" s="83"/>
    </row>
    <row r="57" spans="1:10" ht="13.8" x14ac:dyDescent="0.25">
      <c r="A57" s="33" t="s">
        <v>1176</v>
      </c>
      <c r="B57" s="50"/>
      <c r="C57" s="50">
        <v>650375</v>
      </c>
      <c r="D57" s="50">
        <v>697188</v>
      </c>
      <c r="E57" s="50">
        <v>757197</v>
      </c>
      <c r="F57" s="50">
        <v>786520</v>
      </c>
      <c r="G57" s="50">
        <v>801629</v>
      </c>
      <c r="H57" s="50">
        <v>842679</v>
      </c>
      <c r="I57" s="50">
        <v>880127</v>
      </c>
      <c r="J57" s="5"/>
    </row>
    <row r="58" spans="1:10" s="43" customFormat="1" x14ac:dyDescent="0.25">
      <c r="A58" s="43" t="s">
        <v>571</v>
      </c>
      <c r="B58" s="147"/>
      <c r="C58" s="145">
        <v>1.7853817176786801</v>
      </c>
      <c r="D58" s="145">
        <f t="shared" ref="D58:I58" si="4">(D57/C57-1)*100</f>
        <v>7.1978473957332367</v>
      </c>
      <c r="E58" s="145">
        <f t="shared" si="4"/>
        <v>8.6072910032874983</v>
      </c>
      <c r="F58" s="145">
        <f t="shared" si="4"/>
        <v>3.8725721311626993</v>
      </c>
      <c r="G58" s="145">
        <f t="shared" si="4"/>
        <v>1.9209937445964442</v>
      </c>
      <c r="H58" s="145">
        <f t="shared" si="4"/>
        <v>5.1208227247267812</v>
      </c>
      <c r="I58" s="145">
        <f t="shared" si="4"/>
        <v>4.4439223001878636</v>
      </c>
      <c r="J58"/>
    </row>
    <row r="59" spans="1:10" ht="12.75" customHeight="1" x14ac:dyDescent="0.25">
      <c r="A59" s="33"/>
      <c r="B59" s="50"/>
      <c r="C59" s="50"/>
      <c r="D59" s="50"/>
      <c r="E59" s="50"/>
      <c r="F59" s="50"/>
      <c r="G59" s="50"/>
      <c r="H59" s="50"/>
      <c r="I59" s="50"/>
      <c r="J59" s="5"/>
    </row>
    <row r="60" spans="1:10" ht="14.25" customHeight="1" x14ac:dyDescent="0.25">
      <c r="A60" s="27"/>
      <c r="B60" s="50"/>
      <c r="C60" s="50"/>
      <c r="D60" s="50"/>
      <c r="E60" s="50"/>
      <c r="F60" s="50"/>
      <c r="G60" s="50"/>
      <c r="H60" s="50"/>
      <c r="I60" s="50"/>
    </row>
    <row r="61" spans="1:10" ht="13.8" x14ac:dyDescent="0.25">
      <c r="A61" s="27" t="s">
        <v>960</v>
      </c>
      <c r="B61" s="27" t="s">
        <v>412</v>
      </c>
    </row>
    <row r="62" spans="1:10" ht="12" customHeight="1" x14ac:dyDescent="0.3">
      <c r="A62" s="27"/>
      <c r="B62" s="42"/>
      <c r="C62" s="42"/>
      <c r="D62" s="42"/>
      <c r="E62" s="42"/>
      <c r="F62" s="42"/>
      <c r="G62" s="42"/>
      <c r="H62" s="42"/>
      <c r="I62" s="42"/>
      <c r="J62" s="42"/>
    </row>
    <row r="63" spans="1:10" ht="14.4" x14ac:dyDescent="0.3">
      <c r="A63" s="161" t="s">
        <v>464</v>
      </c>
    </row>
    <row r="64" spans="1:10" ht="13.8" x14ac:dyDescent="0.25">
      <c r="A64" s="161" t="s">
        <v>282</v>
      </c>
    </row>
    <row r="66" spans="1:7" ht="13.8" x14ac:dyDescent="0.25">
      <c r="A66" s="161" t="s">
        <v>628</v>
      </c>
    </row>
    <row r="67" spans="1:7" ht="13.8" x14ac:dyDescent="0.25">
      <c r="A67" s="161" t="s">
        <v>629</v>
      </c>
    </row>
    <row r="69" spans="1:7" ht="14.4" x14ac:dyDescent="0.3">
      <c r="A69" s="173" t="s">
        <v>584</v>
      </c>
    </row>
    <row r="70" spans="1:7" ht="13.8" x14ac:dyDescent="0.25">
      <c r="A70" s="161" t="s">
        <v>585</v>
      </c>
    </row>
    <row r="71" spans="1:7" ht="13.8" x14ac:dyDescent="0.25">
      <c r="A71" s="161" t="s">
        <v>586</v>
      </c>
    </row>
    <row r="74" spans="1:7" ht="13.8" x14ac:dyDescent="0.25">
      <c r="A74" s="1439" t="s">
        <v>2337</v>
      </c>
      <c r="B74" s="1439"/>
      <c r="C74" s="1439"/>
      <c r="D74" s="1439"/>
      <c r="E74" s="1439"/>
      <c r="F74" s="1439"/>
      <c r="G74" s="1439"/>
    </row>
    <row r="75" spans="1:7" ht="13.8" x14ac:dyDescent="0.25">
      <c r="A75" s="27"/>
    </row>
  </sheetData>
  <customSheetViews>
    <customSheetView guid="{F67F5823-51D5-4D47-B100-5B47C1E6BCB9}" showPageBreaks="1" fitToPage="1" printArea="1">
      <selection activeCell="C59" sqref="C59"/>
      <pageMargins left="0.75" right="0.75" top="1" bottom="1" header="0.5" footer="0.5"/>
      <printOptions horizontalCentered="1"/>
      <pageSetup scale="61" firstPageNumber="33" orientation="portrait" verticalDpi="300" r:id="rId1"/>
      <headerFooter alignWithMargins="0">
        <oddFooter>&amp;C&amp;P</oddFooter>
      </headerFooter>
    </customSheetView>
    <customSheetView guid="{9014CDA8-C3FC-41E6-A045-DAEFC55B82B1}" showPageBreaks="1" fitToPage="1" printArea="1" topLeftCell="A37">
      <selection activeCell="I61" sqref="I61"/>
      <pageMargins left="0.75" right="0.75" top="1" bottom="1" header="0.5" footer="0.5"/>
      <printOptions horizontalCentered="1"/>
      <pageSetup scale="63" firstPageNumber="33" orientation="portrait" verticalDpi="300" r:id="rId2"/>
      <headerFooter alignWithMargins="0">
        <oddFooter>&amp;C&amp;P</oddFooter>
      </headerFooter>
    </customSheetView>
  </customSheetViews>
  <mergeCells count="14">
    <mergeCell ref="A74:G74"/>
    <mergeCell ref="A43:I43"/>
    <mergeCell ref="A1:I1"/>
    <mergeCell ref="A3:I3"/>
    <mergeCell ref="A4:I4"/>
    <mergeCell ref="D8:E8"/>
    <mergeCell ref="F8:G8"/>
    <mergeCell ref="B8:C8"/>
    <mergeCell ref="H8:I8"/>
    <mergeCell ref="A5:I5"/>
    <mergeCell ref="A39:I39"/>
    <mergeCell ref="A41:I41"/>
    <mergeCell ref="A42:I42"/>
    <mergeCell ref="A35:F35"/>
  </mergeCells>
  <phoneticPr fontId="0" type="noConversion"/>
  <hyperlinks>
    <hyperlink ref="A35" r:id="rId3" display="Source: Statistics Canada. CANSIM Table 002-0007 - Value of farm capital, at July 1, annual (dollars)"/>
    <hyperlink ref="A74" r:id="rId4" display="Source: Statistics Canada. CANSIM Table 002-0008 - Farm debt outstanding, classified by lender, annual (dollars)"/>
    <hyperlink ref="A35:F35" r:id="rId5" display="Source: Statistics Canada. Table 32-10-0050-01 Value of farm capital at July 1"/>
    <hyperlink ref="A74:G74" r:id="rId6" display="Source: Statistics Canada. Table 32-10-0051-01 Farm Debt Outstanding, classified by lender"/>
  </hyperlinks>
  <printOptions horizontalCentered="1"/>
  <pageMargins left="0.74803149606299202" right="0.74803149606299202" top="0.98425196850393704" bottom="0.98425196850393704" header="0.511811023622047" footer="0.511811023622047"/>
  <pageSetup scale="65" firstPageNumber="27" orientation="portrait" useFirstPageNumber="1" r:id="rId7"/>
  <headerFooter alignWithMargins="0"/>
  <legacyDrawingHF r:id="rId8"/>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14"/>
    <pageSetUpPr fitToPage="1"/>
  </sheetPr>
  <dimension ref="A1:H67"/>
  <sheetViews>
    <sheetView zoomScaleNormal="100" workbookViewId="0">
      <selection sqref="A1:G1"/>
    </sheetView>
  </sheetViews>
  <sheetFormatPr defaultRowHeight="13.2" x14ac:dyDescent="0.25"/>
  <cols>
    <col min="1" max="1" width="30" customWidth="1"/>
    <col min="2" max="2" width="15" customWidth="1"/>
    <col min="3" max="4" width="15.44140625" bestFit="1" customWidth="1"/>
    <col min="5" max="6" width="15.44140625" customWidth="1"/>
    <col min="7" max="7" width="15.5546875" customWidth="1"/>
    <col min="8" max="8" width="9.88671875" customWidth="1"/>
  </cols>
  <sheetData>
    <row r="1" spans="1:7" ht="17.399999999999999" x14ac:dyDescent="0.3">
      <c r="A1" s="1436" t="s">
        <v>1244</v>
      </c>
      <c r="B1" s="1436"/>
      <c r="C1" s="1436"/>
      <c r="D1" s="1436"/>
      <c r="E1" s="1436"/>
      <c r="F1" s="1436"/>
      <c r="G1" s="1436"/>
    </row>
    <row r="2" spans="1:7" ht="17.399999999999999" x14ac:dyDescent="0.3">
      <c r="A2" s="30"/>
      <c r="B2" s="31"/>
      <c r="C2" s="31"/>
      <c r="D2" s="31"/>
      <c r="E2" s="31"/>
      <c r="F2" s="31"/>
      <c r="G2" s="31"/>
    </row>
    <row r="3" spans="1:7" ht="17.399999999999999" x14ac:dyDescent="0.3">
      <c r="A3" s="1437" t="s">
        <v>2035</v>
      </c>
      <c r="B3" s="1437"/>
      <c r="C3" s="1437"/>
      <c r="D3" s="1437"/>
      <c r="E3" s="1437"/>
      <c r="F3" s="1437"/>
      <c r="G3" s="1437"/>
    </row>
    <row r="4" spans="1:7" ht="17.399999999999999" x14ac:dyDescent="0.3">
      <c r="A4" s="1437" t="s">
        <v>444</v>
      </c>
      <c r="B4" s="1437"/>
      <c r="C4" s="1437"/>
      <c r="D4" s="1437"/>
      <c r="E4" s="1437"/>
      <c r="F4" s="1437"/>
      <c r="G4" s="1437"/>
    </row>
    <row r="6" spans="1:7" ht="15.6" x14ac:dyDescent="0.3">
      <c r="F6" s="1445" t="s">
        <v>1411</v>
      </c>
      <c r="G6" s="1445"/>
    </row>
    <row r="7" spans="1:7" s="17" customFormat="1" ht="15.6" x14ac:dyDescent="0.3">
      <c r="B7" s="38">
        <v>2001</v>
      </c>
      <c r="C7" s="38">
        <v>2006</v>
      </c>
      <c r="D7" s="38">
        <v>2011</v>
      </c>
      <c r="E7" s="38">
        <v>2016</v>
      </c>
      <c r="F7" s="38" t="s">
        <v>2036</v>
      </c>
      <c r="G7" s="1119" t="s">
        <v>2037</v>
      </c>
    </row>
    <row r="8" spans="1:7" ht="4.5" customHeight="1" thickBot="1" x14ac:dyDescent="0.3">
      <c r="A8" s="25"/>
      <c r="B8" s="19"/>
      <c r="C8" s="19"/>
      <c r="D8" s="19"/>
      <c r="E8" s="19"/>
      <c r="F8" s="19"/>
      <c r="G8" s="19"/>
    </row>
    <row r="9" spans="1:7" ht="4.5" customHeight="1" x14ac:dyDescent="0.25">
      <c r="B9" s="15"/>
      <c r="F9" s="15"/>
    </row>
    <row r="10" spans="1:7" s="27" customFormat="1" ht="13.8" x14ac:dyDescent="0.25">
      <c r="A10" s="27" t="s">
        <v>1303</v>
      </c>
      <c r="B10" s="13">
        <v>1845</v>
      </c>
      <c r="C10" s="13">
        <v>1700</v>
      </c>
      <c r="D10" s="13">
        <v>1495</v>
      </c>
      <c r="E10" s="13">
        <v>1353</v>
      </c>
      <c r="F10" s="66">
        <v>-26.666666666666671</v>
      </c>
      <c r="G10" s="97">
        <v>-9.4983277591973234</v>
      </c>
    </row>
    <row r="11" spans="1:7" s="43" customFormat="1" ht="12.75" customHeight="1" x14ac:dyDescent="0.25">
      <c r="B11" s="150"/>
      <c r="C11" s="150"/>
      <c r="D11" s="150"/>
      <c r="E11" s="150"/>
      <c r="F11" s="66"/>
      <c r="G11" s="97"/>
    </row>
    <row r="12" spans="1:7" s="27" customFormat="1" ht="13.8" x14ac:dyDescent="0.25">
      <c r="A12" s="27" t="s">
        <v>338</v>
      </c>
      <c r="B12" s="13">
        <v>6070</v>
      </c>
      <c r="C12" s="13">
        <v>5295</v>
      </c>
      <c r="D12" s="13">
        <v>5150</v>
      </c>
      <c r="E12" s="13">
        <v>4390</v>
      </c>
      <c r="F12" s="66">
        <v>-27.67710049423394</v>
      </c>
      <c r="G12" s="97">
        <v>-14.757281553398061</v>
      </c>
    </row>
    <row r="13" spans="1:7" s="43" customFormat="1" ht="12.75" customHeight="1" x14ac:dyDescent="0.25">
      <c r="B13" s="150"/>
      <c r="C13" s="150"/>
      <c r="D13" s="150"/>
      <c r="E13" s="150"/>
      <c r="F13" s="66"/>
      <c r="G13" s="97"/>
    </row>
    <row r="14" spans="1:7" s="27" customFormat="1" ht="13.8" x14ac:dyDescent="0.25">
      <c r="A14" s="27" t="s">
        <v>210</v>
      </c>
      <c r="B14" s="13">
        <v>646137</v>
      </c>
      <c r="C14" s="13">
        <v>619885</v>
      </c>
      <c r="D14" s="13">
        <v>594324</v>
      </c>
      <c r="E14" s="13">
        <v>575490</v>
      </c>
      <c r="F14" s="66">
        <v>-10.933749344179333</v>
      </c>
      <c r="G14" s="97">
        <v>-3.1689785369596435</v>
      </c>
    </row>
    <row r="15" spans="1:7" s="43" customFormat="1" ht="11.4" x14ac:dyDescent="0.2">
      <c r="A15" s="43" t="s">
        <v>36</v>
      </c>
      <c r="B15" s="80">
        <v>477515</v>
      </c>
      <c r="C15" s="80">
        <v>485003</v>
      </c>
      <c r="D15" s="80">
        <v>460709</v>
      </c>
      <c r="E15" s="80">
        <v>430857</v>
      </c>
      <c r="F15" s="150">
        <v>-9.7710019580536702</v>
      </c>
      <c r="G15" s="198">
        <v>-6.4795782153159625</v>
      </c>
    </row>
    <row r="16" spans="1:7" s="43" customFormat="1" ht="11.4" x14ac:dyDescent="0.2">
      <c r="A16" s="43" t="s">
        <v>752</v>
      </c>
      <c r="B16" s="80">
        <v>168622</v>
      </c>
      <c r="C16" s="80">
        <v>134882</v>
      </c>
      <c r="D16" s="80">
        <v>133615</v>
      </c>
      <c r="E16" s="80">
        <v>144633</v>
      </c>
      <c r="F16" s="150">
        <v>-14.226494763435371</v>
      </c>
      <c r="G16" s="198">
        <v>8.2460801556711427</v>
      </c>
    </row>
    <row r="17" spans="1:7" s="43" customFormat="1" ht="12.75" customHeight="1" x14ac:dyDescent="0.25">
      <c r="B17" s="150"/>
      <c r="C17" s="150"/>
      <c r="D17" s="150"/>
      <c r="E17" s="150"/>
      <c r="F17" s="66"/>
      <c r="G17" s="97"/>
    </row>
    <row r="18" spans="1:7" s="43" customFormat="1" ht="11.4" x14ac:dyDescent="0.2">
      <c r="A18" s="43" t="s">
        <v>1086</v>
      </c>
      <c r="B18" s="80">
        <v>433641</v>
      </c>
      <c r="C18" s="80">
        <v>423281</v>
      </c>
      <c r="D18" s="80">
        <v>410712</v>
      </c>
      <c r="E18" s="80">
        <v>400322</v>
      </c>
      <c r="F18" s="150">
        <v>-7.6835446832748788</v>
      </c>
      <c r="G18" s="198">
        <v>-2.5297532090613362</v>
      </c>
    </row>
    <row r="19" spans="1:7" s="43" customFormat="1" ht="11.4" x14ac:dyDescent="0.2">
      <c r="A19" s="43" t="s">
        <v>1235</v>
      </c>
      <c r="B19" s="80">
        <v>520</v>
      </c>
      <c r="C19" s="80">
        <v>571</v>
      </c>
      <c r="D19" s="80">
        <v>195</v>
      </c>
      <c r="E19" s="80">
        <v>63</v>
      </c>
      <c r="F19" s="150">
        <v>-87.884615384615387</v>
      </c>
      <c r="G19" s="198">
        <v>-67.692307692307693</v>
      </c>
    </row>
    <row r="20" spans="1:7" s="43" customFormat="1" ht="11.4" x14ac:dyDescent="0.2">
      <c r="A20" s="43" t="s">
        <v>1236</v>
      </c>
      <c r="B20" s="80">
        <v>29192</v>
      </c>
      <c r="C20" s="80">
        <v>26803</v>
      </c>
      <c r="D20" s="80">
        <v>21007</v>
      </c>
      <c r="E20" s="80">
        <v>24435</v>
      </c>
      <c r="F20" s="150">
        <v>-16.295560427514388</v>
      </c>
      <c r="G20" s="198">
        <v>16.31837006712049</v>
      </c>
    </row>
    <row r="21" spans="1:7" s="43" customFormat="1" x14ac:dyDescent="0.2">
      <c r="A21" s="43" t="s">
        <v>320</v>
      </c>
      <c r="B21" s="80">
        <v>182784</v>
      </c>
      <c r="C21" s="80">
        <v>169230</v>
      </c>
      <c r="D21" s="80">
        <v>162410</v>
      </c>
      <c r="E21" s="80">
        <v>150670</v>
      </c>
      <c r="F21" s="150">
        <v>-17.569371498599441</v>
      </c>
      <c r="G21" s="198">
        <v>-7.2286189274059502</v>
      </c>
    </row>
    <row r="22" spans="1:7" s="43" customFormat="1" ht="12.75" customHeight="1" x14ac:dyDescent="0.25">
      <c r="B22" s="80"/>
      <c r="C22" s="80"/>
      <c r="D22" s="80"/>
      <c r="E22" s="80"/>
      <c r="F22" s="66"/>
      <c r="G22" s="97"/>
    </row>
    <row r="23" spans="1:7" s="27" customFormat="1" ht="13.8" x14ac:dyDescent="0.25">
      <c r="A23" s="1340" t="s">
        <v>2346</v>
      </c>
      <c r="B23" s="71">
        <v>1605122</v>
      </c>
      <c r="C23" s="71">
        <v>1718281</v>
      </c>
      <c r="D23" s="71">
        <v>1711148</v>
      </c>
      <c r="E23" s="71">
        <v>2225600</v>
      </c>
      <c r="F23" s="66">
        <v>38.656127073206889</v>
      </c>
      <c r="G23" s="97">
        <v>30.06472847468482</v>
      </c>
    </row>
    <row r="24" spans="1:7" s="43" customFormat="1" ht="12.75" customHeight="1" x14ac:dyDescent="0.25">
      <c r="B24" s="150"/>
      <c r="C24" s="150"/>
      <c r="D24" s="150"/>
      <c r="E24" s="150"/>
      <c r="F24" s="66"/>
      <c r="G24" s="97"/>
    </row>
    <row r="25" spans="1:7" s="43" customFormat="1" x14ac:dyDescent="0.2">
      <c r="A25" s="43" t="s">
        <v>1237</v>
      </c>
      <c r="B25" s="76">
        <v>1201110</v>
      </c>
      <c r="C25" s="76">
        <v>1311051</v>
      </c>
      <c r="D25" s="76">
        <v>1310665</v>
      </c>
      <c r="E25" s="76">
        <v>1757776</v>
      </c>
      <c r="F25" s="150">
        <v>46.345963317264861</v>
      </c>
      <c r="G25" s="198">
        <v>34.113293633384579</v>
      </c>
    </row>
    <row r="26" spans="1:7" s="43" customFormat="1" ht="11.4" x14ac:dyDescent="0.2">
      <c r="A26" s="43" t="s">
        <v>23</v>
      </c>
      <c r="B26" s="76">
        <v>303056</v>
      </c>
      <c r="C26" s="76">
        <v>324085</v>
      </c>
      <c r="D26" s="76">
        <v>337923</v>
      </c>
      <c r="E26" s="76">
        <v>384069</v>
      </c>
      <c r="F26" s="150">
        <v>26.732023124439053</v>
      </c>
      <c r="G26" s="198">
        <v>13.655773652577663</v>
      </c>
    </row>
    <row r="27" spans="1:7" s="43" customFormat="1" ht="11.4" x14ac:dyDescent="0.2">
      <c r="A27" s="43" t="s">
        <v>512</v>
      </c>
      <c r="B27" s="76">
        <v>100956</v>
      </c>
      <c r="C27" s="76">
        <v>83145</v>
      </c>
      <c r="D27" s="76">
        <v>62560</v>
      </c>
      <c r="E27" s="76">
        <v>83755</v>
      </c>
      <c r="F27" s="150">
        <v>-17.03811561472325</v>
      </c>
      <c r="G27" s="198">
        <v>33.879475703324815</v>
      </c>
    </row>
    <row r="28" spans="1:7" ht="12.75" customHeight="1" x14ac:dyDescent="0.25">
      <c r="B28" s="133"/>
      <c r="C28" s="133"/>
      <c r="D28" s="133"/>
      <c r="E28" s="133"/>
      <c r="G28" s="133"/>
    </row>
    <row r="30" spans="1:7" ht="14.4" x14ac:dyDescent="0.3">
      <c r="A30" s="161" t="s">
        <v>437</v>
      </c>
    </row>
    <row r="31" spans="1:7" ht="13.8" x14ac:dyDescent="0.25">
      <c r="A31" s="161" t="s">
        <v>529</v>
      </c>
    </row>
    <row r="34" spans="1:8" ht="13.8" x14ac:dyDescent="0.25">
      <c r="A34" s="1121" t="s">
        <v>2038</v>
      </c>
    </row>
    <row r="35" spans="1:8" s="161" customFormat="1" ht="13.8" x14ac:dyDescent="0.25">
      <c r="A35" s="27" t="s">
        <v>1499</v>
      </c>
    </row>
    <row r="36" spans="1:8" ht="13.8" x14ac:dyDescent="0.25">
      <c r="A36" s="1287" t="s">
        <v>2250</v>
      </c>
    </row>
    <row r="39" spans="1:8" ht="17.399999999999999" x14ac:dyDescent="0.3">
      <c r="A39" s="1436" t="s">
        <v>203</v>
      </c>
      <c r="B39" s="1436"/>
      <c r="C39" s="1436"/>
      <c r="D39" s="1436"/>
      <c r="E39" s="1436"/>
      <c r="F39" s="1436"/>
      <c r="G39" s="1436"/>
    </row>
    <row r="40" spans="1:8" ht="17.399999999999999" x14ac:dyDescent="0.3">
      <c r="A40" s="28"/>
    </row>
    <row r="41" spans="1:8" ht="17.399999999999999" x14ac:dyDescent="0.3">
      <c r="A41" s="1437" t="s">
        <v>2039</v>
      </c>
      <c r="B41" s="1437"/>
      <c r="C41" s="1437"/>
      <c r="D41" s="1437"/>
      <c r="E41" s="1437"/>
      <c r="F41" s="1437"/>
      <c r="G41" s="1437"/>
    </row>
    <row r="42" spans="1:8" ht="17.399999999999999" x14ac:dyDescent="0.3">
      <c r="A42" s="1437" t="s">
        <v>1431</v>
      </c>
      <c r="B42" s="1437"/>
      <c r="C42" s="1437"/>
      <c r="D42" s="1437"/>
      <c r="E42" s="1437"/>
      <c r="F42" s="1437"/>
      <c r="G42" s="1437"/>
    </row>
    <row r="43" spans="1:8" ht="12.75" customHeight="1" x14ac:dyDescent="0.3">
      <c r="A43" s="16"/>
      <c r="B43" s="16"/>
      <c r="C43" s="16"/>
      <c r="D43" s="16"/>
      <c r="E43" s="16"/>
      <c r="F43" s="16"/>
    </row>
    <row r="44" spans="1:8" ht="15.6" x14ac:dyDescent="0.3">
      <c r="A44" s="38"/>
      <c r="C44" s="38" t="s">
        <v>1281</v>
      </c>
      <c r="D44" s="38" t="s">
        <v>1234</v>
      </c>
      <c r="E44" s="38" t="s">
        <v>753</v>
      </c>
      <c r="G44" s="38" t="s">
        <v>1319</v>
      </c>
      <c r="H44" s="1"/>
    </row>
    <row r="45" spans="1:8" ht="4.5" customHeight="1" thickBot="1" x14ac:dyDescent="0.3">
      <c r="A45" s="25"/>
      <c r="B45" s="25"/>
      <c r="C45" s="25"/>
      <c r="D45" s="25"/>
      <c r="E45" s="25"/>
      <c r="F45" s="25"/>
      <c r="G45" s="25"/>
    </row>
    <row r="46" spans="1:8" ht="3.75" customHeight="1" x14ac:dyDescent="0.25"/>
    <row r="47" spans="1:8" ht="13.8" x14ac:dyDescent="0.25">
      <c r="A47" s="27" t="s">
        <v>487</v>
      </c>
      <c r="C47" s="13">
        <v>240</v>
      </c>
      <c r="D47" s="13">
        <v>679</v>
      </c>
      <c r="E47" s="13">
        <v>434</v>
      </c>
      <c r="G47" s="13">
        <v>1353</v>
      </c>
    </row>
    <row r="48" spans="1:8" ht="13.8" x14ac:dyDescent="0.25">
      <c r="A48" s="27" t="s">
        <v>1435</v>
      </c>
      <c r="C48" s="13">
        <v>107529</v>
      </c>
      <c r="D48" s="13">
        <v>229261</v>
      </c>
      <c r="E48" s="13">
        <v>238700</v>
      </c>
      <c r="G48" s="13">
        <v>575490</v>
      </c>
    </row>
    <row r="49" spans="1:7" ht="13.8" x14ac:dyDescent="0.25">
      <c r="A49" s="27" t="s">
        <v>1436</v>
      </c>
      <c r="C49" s="66">
        <v>448.03750000000002</v>
      </c>
      <c r="D49" s="66">
        <v>337.64506627393223</v>
      </c>
      <c r="E49" s="66">
        <v>550</v>
      </c>
      <c r="G49" s="66">
        <v>425.34368070953434</v>
      </c>
    </row>
    <row r="50" spans="1:7" ht="13.8" x14ac:dyDescent="0.25">
      <c r="A50" s="27"/>
      <c r="C50" s="66"/>
      <c r="D50" s="66"/>
      <c r="E50" s="66"/>
      <c r="G50" s="66"/>
    </row>
    <row r="51" spans="1:7" s="82" customFormat="1" ht="15" x14ac:dyDescent="0.25">
      <c r="A51" s="280" t="s">
        <v>1437</v>
      </c>
      <c r="C51" s="13"/>
      <c r="D51" s="13"/>
      <c r="E51" s="13"/>
      <c r="G51" s="13"/>
    </row>
    <row r="52" spans="1:7" ht="6.75" customHeight="1" x14ac:dyDescent="0.25">
      <c r="A52" s="27"/>
      <c r="C52" s="13"/>
      <c r="D52" s="13"/>
      <c r="E52" s="13"/>
      <c r="G52" s="13"/>
    </row>
    <row r="53" spans="1:7" ht="13.8" x14ac:dyDescent="0.25">
      <c r="A53" s="27" t="s">
        <v>1438</v>
      </c>
      <c r="C53" s="13">
        <v>143</v>
      </c>
      <c r="D53" s="13">
        <v>395</v>
      </c>
      <c r="E53" s="13">
        <v>214</v>
      </c>
      <c r="G53" s="13">
        <v>752</v>
      </c>
    </row>
    <row r="54" spans="1:7" ht="6.75" customHeight="1" x14ac:dyDescent="0.25">
      <c r="A54" s="27"/>
      <c r="C54" s="13"/>
      <c r="D54" s="13"/>
      <c r="E54" s="13"/>
      <c r="G54" s="13"/>
    </row>
    <row r="55" spans="1:7" ht="13.8" x14ac:dyDescent="0.25">
      <c r="A55" s="27" t="s">
        <v>1439</v>
      </c>
      <c r="C55" s="13">
        <v>54</v>
      </c>
      <c r="D55" s="13">
        <v>129</v>
      </c>
      <c r="E55" s="13">
        <v>60</v>
      </c>
      <c r="G55" s="13">
        <v>243</v>
      </c>
    </row>
    <row r="56" spans="1:7" x14ac:dyDescent="0.25">
      <c r="A56" s="43" t="s">
        <v>342</v>
      </c>
      <c r="C56" s="80">
        <v>17</v>
      </c>
      <c r="D56" s="80">
        <v>31</v>
      </c>
      <c r="E56" s="80">
        <v>15</v>
      </c>
      <c r="G56" s="80">
        <v>63</v>
      </c>
    </row>
    <row r="57" spans="1:7" x14ac:dyDescent="0.25">
      <c r="A57" s="43" t="s">
        <v>343</v>
      </c>
      <c r="C57" s="80">
        <v>37</v>
      </c>
      <c r="D57" s="80">
        <v>98</v>
      </c>
      <c r="E57" s="80">
        <v>45</v>
      </c>
      <c r="G57" s="80">
        <v>180</v>
      </c>
    </row>
    <row r="58" spans="1:7" ht="6.75" customHeight="1" x14ac:dyDescent="0.25">
      <c r="A58" s="43"/>
      <c r="C58" s="80"/>
      <c r="D58" s="80"/>
      <c r="E58" s="80"/>
      <c r="G58" s="80"/>
    </row>
    <row r="59" spans="1:7" ht="13.8" x14ac:dyDescent="0.25">
      <c r="A59" s="27" t="s">
        <v>839</v>
      </c>
      <c r="C59" s="13">
        <v>43</v>
      </c>
      <c r="D59" s="13">
        <v>155</v>
      </c>
      <c r="E59" s="13">
        <v>160</v>
      </c>
      <c r="G59" s="13">
        <v>358</v>
      </c>
    </row>
    <row r="60" spans="1:7" x14ac:dyDescent="0.25">
      <c r="A60" s="43" t="s">
        <v>1317</v>
      </c>
      <c r="C60" s="80">
        <v>40</v>
      </c>
      <c r="D60" s="80">
        <v>140</v>
      </c>
      <c r="E60" s="80">
        <v>148</v>
      </c>
      <c r="G60" s="80">
        <v>328</v>
      </c>
    </row>
    <row r="61" spans="1:7" x14ac:dyDescent="0.25">
      <c r="A61" s="43" t="s">
        <v>1318</v>
      </c>
      <c r="C61" s="80">
        <v>2</v>
      </c>
      <c r="D61" s="80">
        <v>11</v>
      </c>
      <c r="E61" s="80">
        <v>8</v>
      </c>
      <c r="G61" s="80">
        <v>21</v>
      </c>
    </row>
    <row r="62" spans="1:7" ht="13.8" x14ac:dyDescent="0.25">
      <c r="A62" s="43" t="s">
        <v>632</v>
      </c>
      <c r="C62" s="80">
        <v>1</v>
      </c>
      <c r="D62" s="80">
        <v>4</v>
      </c>
      <c r="E62" s="80">
        <v>4</v>
      </c>
      <c r="G62" s="80">
        <v>9</v>
      </c>
    </row>
    <row r="63" spans="1:7" x14ac:dyDescent="0.25">
      <c r="A63" s="43"/>
      <c r="C63" s="80"/>
      <c r="D63" s="80"/>
      <c r="E63" s="80"/>
      <c r="F63" s="80"/>
    </row>
    <row r="65" spans="1:6" ht="13.8" x14ac:dyDescent="0.25">
      <c r="A65" s="27" t="s">
        <v>530</v>
      </c>
    </row>
    <row r="66" spans="1:6" x14ac:dyDescent="0.25">
      <c r="D66" t="s">
        <v>1180</v>
      </c>
    </row>
    <row r="67" spans="1:6" ht="13.8" x14ac:dyDescent="0.25">
      <c r="A67" s="1496" t="s">
        <v>2251</v>
      </c>
      <c r="B67" s="1496"/>
      <c r="C67" s="1496"/>
      <c r="D67" s="1496"/>
      <c r="E67" s="1496"/>
      <c r="F67" s="1496"/>
    </row>
  </sheetData>
  <customSheetViews>
    <customSheetView guid="{F67F5823-51D5-4D47-B100-5B47C1E6BCB9}" showPageBreaks="1" fitToPage="1" printArea="1">
      <selection activeCell="A39" sqref="A39:G39"/>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37">
      <selection activeCell="D19" sqref="D19"/>
      <pageMargins left="0.75" right="0.75" top="1" bottom="1" header="0.5" footer="0.5"/>
      <printOptions horizontalCentered="1"/>
      <pageSetup scale="75" firstPageNumber="33" orientation="portrait" horizontalDpi="4294967293" verticalDpi="300" r:id="rId2"/>
      <headerFooter alignWithMargins="0">
        <oddFooter>&amp;C&amp;P</oddFooter>
      </headerFooter>
    </customSheetView>
  </customSheetViews>
  <mergeCells count="8">
    <mergeCell ref="A67:F67"/>
    <mergeCell ref="A39:G39"/>
    <mergeCell ref="A41:G41"/>
    <mergeCell ref="A42:G42"/>
    <mergeCell ref="A1:G1"/>
    <mergeCell ref="A3:G3"/>
    <mergeCell ref="A4:G4"/>
    <mergeCell ref="F6:G6"/>
  </mergeCells>
  <phoneticPr fontId="0" type="noConversion"/>
  <hyperlinks>
    <hyperlink ref="A36" r:id="rId3"/>
    <hyperlink ref="A67" r:id="rId4"/>
  </hyperlinks>
  <printOptions horizontalCentered="1"/>
  <pageMargins left="0.74803149606299202" right="0.74803149606299202" top="0.98425196850393704" bottom="0.98425196850393704" header="0.511811023622047" footer="0.511811023622047"/>
  <pageSetup scale="74" firstPageNumber="27" orientation="portrait" useFirstPageNumber="1" r:id="rId5"/>
  <headerFooter alignWithMargins="0"/>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5"/>
    <pageSetUpPr fitToPage="1"/>
  </sheetPr>
  <dimension ref="A1:IV60"/>
  <sheetViews>
    <sheetView zoomScaleNormal="100" workbookViewId="0">
      <selection sqref="A1:L1"/>
    </sheetView>
  </sheetViews>
  <sheetFormatPr defaultRowHeight="13.2" x14ac:dyDescent="0.25"/>
  <cols>
    <col min="1" max="1" width="13.88671875" customWidth="1"/>
    <col min="2" max="3" width="10.88671875" bestFit="1" customWidth="1"/>
    <col min="4" max="4" width="11.33203125" bestFit="1" customWidth="1"/>
    <col min="5" max="5" width="1.88671875" customWidth="1"/>
    <col min="6" max="6" width="10.44140625" bestFit="1" customWidth="1"/>
    <col min="7" max="7" width="10.6640625" bestFit="1" customWidth="1"/>
    <col min="8" max="8" width="11.33203125" bestFit="1" customWidth="1"/>
    <col min="9" max="9" width="1.88671875" customWidth="1"/>
    <col min="10" max="10" width="10.44140625" bestFit="1" customWidth="1"/>
    <col min="11" max="11" width="10.6640625" bestFit="1" customWidth="1"/>
    <col min="12" max="12" width="11.88671875" bestFit="1" customWidth="1"/>
  </cols>
  <sheetData>
    <row r="1" spans="1:13" ht="17.399999999999999" x14ac:dyDescent="0.3">
      <c r="A1" s="1436" t="s">
        <v>1</v>
      </c>
      <c r="B1" s="1436"/>
      <c r="C1" s="1436"/>
      <c r="D1" s="1436"/>
      <c r="E1" s="1436"/>
      <c r="F1" s="1436"/>
      <c r="G1" s="1436"/>
      <c r="H1" s="1436"/>
      <c r="I1" s="1436"/>
      <c r="J1" s="1436"/>
      <c r="K1" s="1436"/>
      <c r="L1" s="1436"/>
    </row>
    <row r="2" spans="1:13" ht="17.399999999999999" x14ac:dyDescent="0.3">
      <c r="A2" s="30"/>
      <c r="B2" s="31"/>
      <c r="C2" s="31"/>
      <c r="D2" s="31"/>
      <c r="E2" s="31"/>
      <c r="F2" s="31"/>
      <c r="G2" s="31"/>
      <c r="H2" s="31"/>
      <c r="I2" s="31"/>
      <c r="J2" s="31"/>
      <c r="K2" s="31"/>
      <c r="L2" s="31"/>
    </row>
    <row r="3" spans="1:13" ht="17.399999999999999" x14ac:dyDescent="0.3">
      <c r="A3" s="1437" t="s">
        <v>2424</v>
      </c>
      <c r="B3" s="1437"/>
      <c r="C3" s="1437"/>
      <c r="D3" s="1437"/>
      <c r="E3" s="1437"/>
      <c r="F3" s="1437"/>
      <c r="G3" s="1437"/>
      <c r="H3" s="1437"/>
      <c r="I3" s="1437"/>
      <c r="J3" s="1437"/>
      <c r="K3" s="1437"/>
      <c r="L3" s="1437"/>
    </row>
    <row r="4" spans="1:13" ht="17.399999999999999" x14ac:dyDescent="0.3">
      <c r="A4" s="1437" t="s">
        <v>444</v>
      </c>
      <c r="B4" s="1437"/>
      <c r="C4" s="1437"/>
      <c r="D4" s="1437"/>
      <c r="E4" s="1437"/>
      <c r="F4" s="1437"/>
      <c r="G4" s="1437"/>
      <c r="H4" s="1437"/>
      <c r="I4" s="1437"/>
      <c r="J4" s="1437"/>
      <c r="K4" s="1437"/>
      <c r="L4" s="1437"/>
    </row>
    <row r="5" spans="1:13" ht="12.75" customHeight="1" x14ac:dyDescent="0.3">
      <c r="A5" s="16"/>
      <c r="B5" s="16"/>
      <c r="C5" s="16"/>
      <c r="D5" s="16"/>
      <c r="E5" s="16"/>
      <c r="F5" s="16"/>
      <c r="G5" s="16"/>
      <c r="H5" s="16"/>
      <c r="I5" s="16"/>
      <c r="J5" s="16"/>
      <c r="K5" s="16"/>
      <c r="L5" s="16"/>
    </row>
    <row r="6" spans="1:13" ht="12.75" customHeight="1" x14ac:dyDescent="0.25"/>
    <row r="7" spans="1:13" s="29" customFormat="1" ht="16.5" customHeight="1" x14ac:dyDescent="0.3">
      <c r="B7" s="1445" t="s">
        <v>2185</v>
      </c>
      <c r="C7" s="1445"/>
      <c r="D7" s="1445"/>
      <c r="E7" s="17"/>
      <c r="F7" s="1445" t="s">
        <v>2366</v>
      </c>
      <c r="G7" s="1445"/>
      <c r="H7" s="1445"/>
      <c r="J7" s="1445" t="s">
        <v>2365</v>
      </c>
      <c r="K7" s="1445"/>
      <c r="L7" s="1445"/>
    </row>
    <row r="8" spans="1:13" s="29" customFormat="1" ht="4.5" customHeight="1" thickBot="1" x14ac:dyDescent="0.35">
      <c r="B8" s="23"/>
      <c r="C8" s="23"/>
      <c r="D8" s="23"/>
      <c r="E8" s="17"/>
      <c r="F8" s="23"/>
      <c r="G8" s="23"/>
      <c r="H8" s="23"/>
      <c r="J8" s="23"/>
      <c r="K8" s="23"/>
      <c r="L8" s="23"/>
    </row>
    <row r="9" spans="1:13" s="29" customFormat="1" ht="4.5" customHeight="1" x14ac:dyDescent="0.3">
      <c r="B9" s="17"/>
      <c r="C9" s="17"/>
      <c r="D9" s="17"/>
      <c r="E9" s="17"/>
      <c r="F9" s="17"/>
      <c r="G9" s="17"/>
      <c r="H9" s="17"/>
      <c r="J9" s="17"/>
      <c r="K9" s="17"/>
      <c r="L9" s="17"/>
    </row>
    <row r="10" spans="1:13" s="17" customFormat="1" ht="15.6" x14ac:dyDescent="0.3">
      <c r="A10" s="11" t="s">
        <v>372</v>
      </c>
      <c r="B10" s="848" t="s">
        <v>1087</v>
      </c>
      <c r="C10" s="848" t="s">
        <v>560</v>
      </c>
      <c r="D10" s="848" t="s">
        <v>373</v>
      </c>
      <c r="E10" s="848"/>
      <c r="F10" s="848" t="s">
        <v>1087</v>
      </c>
      <c r="G10" s="848" t="s">
        <v>560</v>
      </c>
      <c r="H10" s="848" t="s">
        <v>373</v>
      </c>
      <c r="I10" s="848"/>
      <c r="J10" s="848" t="s">
        <v>1087</v>
      </c>
      <c r="K10" s="848" t="s">
        <v>560</v>
      </c>
      <c r="L10" s="848" t="s">
        <v>373</v>
      </c>
    </row>
    <row r="11" spans="1:13" ht="4.5" customHeight="1" thickBot="1" x14ac:dyDescent="0.3">
      <c r="A11" s="18"/>
      <c r="B11" s="19"/>
      <c r="C11" s="19"/>
      <c r="D11" s="19"/>
      <c r="E11" s="19"/>
      <c r="F11" s="19"/>
      <c r="G11" s="19"/>
      <c r="H11" s="19"/>
      <c r="J11" s="19"/>
      <c r="K11" s="19"/>
      <c r="L11" s="19"/>
    </row>
    <row r="12" spans="1:13" ht="4.5" customHeight="1" x14ac:dyDescent="0.25">
      <c r="A12" s="2"/>
      <c r="B12" s="15"/>
      <c r="C12" s="15"/>
      <c r="D12" s="15"/>
      <c r="E12" s="15"/>
      <c r="F12" s="15"/>
      <c r="G12" s="15"/>
      <c r="H12" s="15"/>
      <c r="J12" s="15"/>
      <c r="K12" s="15"/>
      <c r="L12" s="15"/>
    </row>
    <row r="13" spans="1:13" s="35" customFormat="1" ht="13.8" x14ac:dyDescent="0.25">
      <c r="A13" s="62" t="s">
        <v>373</v>
      </c>
      <c r="B13" s="63">
        <v>73624</v>
      </c>
      <c r="C13" s="63">
        <v>76859</v>
      </c>
      <c r="D13" s="63">
        <v>150483</v>
      </c>
      <c r="E13" s="64"/>
      <c r="F13" s="63">
        <v>75407</v>
      </c>
      <c r="G13" s="63">
        <v>78177</v>
      </c>
      <c r="H13" s="63">
        <v>153584</v>
      </c>
      <c r="J13" s="63">
        <v>77182</v>
      </c>
      <c r="K13" s="63">
        <v>79765</v>
      </c>
      <c r="L13" s="63">
        <v>156947</v>
      </c>
      <c r="M13" s="425"/>
    </row>
    <row r="14" spans="1:13" x14ac:dyDescent="0.25">
      <c r="A14" s="2"/>
      <c r="B14" s="171"/>
      <c r="C14" s="171"/>
      <c r="D14" s="171"/>
      <c r="E14" s="171"/>
      <c r="F14" s="171"/>
      <c r="G14" s="171"/>
      <c r="H14" s="171"/>
      <c r="J14" s="171"/>
      <c r="K14" s="171"/>
      <c r="L14" s="171"/>
    </row>
    <row r="15" spans="1:13" ht="13.8" x14ac:dyDescent="0.25">
      <c r="A15" s="10" t="s">
        <v>457</v>
      </c>
      <c r="B15" s="37">
        <v>3814</v>
      </c>
      <c r="C15" s="37">
        <v>3517</v>
      </c>
      <c r="D15" s="65">
        <v>7331</v>
      </c>
      <c r="E15" s="132"/>
      <c r="F15" s="37">
        <v>3904</v>
      </c>
      <c r="G15" s="37">
        <v>3516</v>
      </c>
      <c r="H15" s="65">
        <v>7420</v>
      </c>
      <c r="I15" s="27"/>
      <c r="J15" s="37">
        <v>3950</v>
      </c>
      <c r="K15" s="37">
        <v>3505</v>
      </c>
      <c r="L15" s="65">
        <v>7455</v>
      </c>
      <c r="M15" s="32"/>
    </row>
    <row r="16" spans="1:13" ht="13.8" x14ac:dyDescent="0.25">
      <c r="A16" s="10" t="s">
        <v>458</v>
      </c>
      <c r="B16" s="37">
        <v>4075</v>
      </c>
      <c r="C16" s="37">
        <v>4132</v>
      </c>
      <c r="D16" s="65">
        <v>8207</v>
      </c>
      <c r="E16" s="132"/>
      <c r="F16" s="37">
        <v>4114</v>
      </c>
      <c r="G16" s="37">
        <v>4123</v>
      </c>
      <c r="H16" s="65">
        <v>8237</v>
      </c>
      <c r="I16" s="27"/>
      <c r="J16" s="37">
        <v>4160</v>
      </c>
      <c r="K16" s="37">
        <v>4146</v>
      </c>
      <c r="L16" s="65">
        <v>8306</v>
      </c>
      <c r="M16" s="32"/>
    </row>
    <row r="17" spans="1:13" ht="13.8" x14ac:dyDescent="0.25">
      <c r="A17" s="10" t="s">
        <v>374</v>
      </c>
      <c r="B17" s="37">
        <v>4138</v>
      </c>
      <c r="C17" s="37">
        <v>4066</v>
      </c>
      <c r="D17" s="65">
        <v>8204</v>
      </c>
      <c r="E17" s="132"/>
      <c r="F17" s="37">
        <v>4269</v>
      </c>
      <c r="G17" s="37">
        <v>4203</v>
      </c>
      <c r="H17" s="65">
        <v>8472</v>
      </c>
      <c r="I17" s="27"/>
      <c r="J17" s="37">
        <v>4441</v>
      </c>
      <c r="K17" s="37">
        <v>4331</v>
      </c>
      <c r="L17" s="65">
        <v>8772</v>
      </c>
      <c r="M17" s="32"/>
    </row>
    <row r="18" spans="1:13" ht="13.8" x14ac:dyDescent="0.25">
      <c r="A18" s="10" t="s">
        <v>375</v>
      </c>
      <c r="B18" s="37">
        <v>4475</v>
      </c>
      <c r="C18" s="37">
        <v>4360</v>
      </c>
      <c r="D18" s="65">
        <v>8835</v>
      </c>
      <c r="E18" s="132"/>
      <c r="F18" s="37">
        <v>4566</v>
      </c>
      <c r="G18" s="37">
        <v>4441</v>
      </c>
      <c r="H18" s="65">
        <v>9007</v>
      </c>
      <c r="I18" s="27"/>
      <c r="J18" s="37">
        <v>4692</v>
      </c>
      <c r="K18" s="37">
        <v>4492</v>
      </c>
      <c r="L18" s="65">
        <v>9184</v>
      </c>
      <c r="M18" s="32"/>
    </row>
    <row r="19" spans="1:13" ht="13.8" x14ac:dyDescent="0.25">
      <c r="A19" s="10" t="s">
        <v>376</v>
      </c>
      <c r="B19" s="37">
        <v>5063</v>
      </c>
      <c r="C19" s="37">
        <v>4601</v>
      </c>
      <c r="D19" s="65">
        <v>9664</v>
      </c>
      <c r="E19" s="132"/>
      <c r="F19" s="37">
        <v>5299</v>
      </c>
      <c r="G19" s="37">
        <v>4820</v>
      </c>
      <c r="H19" s="65">
        <v>10119</v>
      </c>
      <c r="I19" s="27"/>
      <c r="J19" s="37">
        <v>5624</v>
      </c>
      <c r="K19" s="37">
        <v>5000</v>
      </c>
      <c r="L19" s="65">
        <v>10624</v>
      </c>
      <c r="M19" s="32"/>
    </row>
    <row r="20" spans="1:13" ht="13.8" x14ac:dyDescent="0.25">
      <c r="A20" s="10" t="s">
        <v>377</v>
      </c>
      <c r="B20" s="37">
        <v>4435</v>
      </c>
      <c r="C20" s="37">
        <v>4278</v>
      </c>
      <c r="D20" s="65">
        <v>8713</v>
      </c>
      <c r="E20" s="132"/>
      <c r="F20" s="37">
        <v>4811</v>
      </c>
      <c r="G20" s="37">
        <v>4462</v>
      </c>
      <c r="H20" s="65">
        <v>9273</v>
      </c>
      <c r="I20" s="27"/>
      <c r="J20" s="37">
        <v>5105</v>
      </c>
      <c r="K20" s="37">
        <v>4703</v>
      </c>
      <c r="L20" s="65">
        <v>9808</v>
      </c>
      <c r="M20" s="32"/>
    </row>
    <row r="21" spans="1:13" ht="13.8" x14ac:dyDescent="0.25">
      <c r="A21" s="10" t="s">
        <v>378</v>
      </c>
      <c r="B21" s="37">
        <v>4235</v>
      </c>
      <c r="C21" s="37">
        <v>4363</v>
      </c>
      <c r="D21" s="65">
        <v>8598</v>
      </c>
      <c r="E21" s="132"/>
      <c r="F21" s="37">
        <v>4291</v>
      </c>
      <c r="G21" s="37">
        <v>4407</v>
      </c>
      <c r="H21" s="65">
        <v>8698</v>
      </c>
      <c r="I21" s="27"/>
      <c r="J21" s="37">
        <v>4363</v>
      </c>
      <c r="K21" s="37">
        <v>4517</v>
      </c>
      <c r="L21" s="65">
        <v>8880</v>
      </c>
      <c r="M21" s="32"/>
    </row>
    <row r="22" spans="1:13" ht="13.8" x14ac:dyDescent="0.25">
      <c r="A22" s="10" t="s">
        <v>379</v>
      </c>
      <c r="B22" s="37">
        <v>4273</v>
      </c>
      <c r="C22" s="37">
        <v>4628</v>
      </c>
      <c r="D22" s="65">
        <v>8901</v>
      </c>
      <c r="E22" s="132"/>
      <c r="F22" s="37">
        <v>4363</v>
      </c>
      <c r="G22" s="37">
        <v>4727</v>
      </c>
      <c r="H22" s="65">
        <v>9090</v>
      </c>
      <c r="I22" s="27"/>
      <c r="J22" s="37">
        <v>4429</v>
      </c>
      <c r="K22" s="37">
        <v>4824</v>
      </c>
      <c r="L22" s="65">
        <v>9253</v>
      </c>
      <c r="M22" s="32"/>
    </row>
    <row r="23" spans="1:13" ht="13.8" x14ac:dyDescent="0.25">
      <c r="A23" s="10" t="s">
        <v>380</v>
      </c>
      <c r="B23" s="37">
        <v>4513</v>
      </c>
      <c r="C23" s="37">
        <v>4788</v>
      </c>
      <c r="D23" s="65">
        <v>9301</v>
      </c>
      <c r="E23" s="132"/>
      <c r="F23" s="37">
        <v>4535</v>
      </c>
      <c r="G23" s="37">
        <v>4802</v>
      </c>
      <c r="H23" s="65">
        <v>9337</v>
      </c>
      <c r="I23" s="27"/>
      <c r="J23" s="37">
        <v>4587</v>
      </c>
      <c r="K23" s="37">
        <v>4908</v>
      </c>
      <c r="L23" s="65">
        <v>9495</v>
      </c>
      <c r="M23" s="32"/>
    </row>
    <row r="24" spans="1:13" ht="13.8" x14ac:dyDescent="0.25">
      <c r="A24" s="10" t="s">
        <v>381</v>
      </c>
      <c r="B24" s="37">
        <v>4902</v>
      </c>
      <c r="C24" s="37">
        <v>5149</v>
      </c>
      <c r="D24" s="65">
        <v>10051</v>
      </c>
      <c r="E24" s="132"/>
      <c r="F24" s="37">
        <v>5091</v>
      </c>
      <c r="G24" s="37">
        <v>5147</v>
      </c>
      <c r="H24" s="65">
        <v>10238</v>
      </c>
      <c r="I24" s="27"/>
      <c r="J24" s="37">
        <v>5108</v>
      </c>
      <c r="K24" s="37">
        <v>5228</v>
      </c>
      <c r="L24" s="65">
        <v>10336</v>
      </c>
      <c r="M24" s="32"/>
    </row>
    <row r="25" spans="1:13" ht="13.8" x14ac:dyDescent="0.25">
      <c r="A25" s="10" t="s">
        <v>382</v>
      </c>
      <c r="B25" s="37">
        <v>5525</v>
      </c>
      <c r="C25" s="37">
        <v>5677</v>
      </c>
      <c r="D25" s="65">
        <v>11202</v>
      </c>
      <c r="E25" s="132"/>
      <c r="F25" s="37">
        <v>5337</v>
      </c>
      <c r="G25" s="37">
        <v>5492</v>
      </c>
      <c r="H25" s="65">
        <v>10829</v>
      </c>
      <c r="I25" s="27"/>
      <c r="J25" s="37">
        <v>5276</v>
      </c>
      <c r="K25" s="37">
        <v>5298</v>
      </c>
      <c r="L25" s="65">
        <v>10574</v>
      </c>
      <c r="M25" s="32"/>
    </row>
    <row r="26" spans="1:13" ht="13.8" x14ac:dyDescent="0.25">
      <c r="A26" s="10" t="s">
        <v>383</v>
      </c>
      <c r="B26" s="37">
        <v>5640</v>
      </c>
      <c r="C26" s="37">
        <v>5979</v>
      </c>
      <c r="D26" s="65">
        <v>11619</v>
      </c>
      <c r="E26" s="132"/>
      <c r="F26" s="37">
        <v>5735</v>
      </c>
      <c r="G26" s="37">
        <v>6075</v>
      </c>
      <c r="H26" s="65">
        <v>11810</v>
      </c>
      <c r="I26" s="27"/>
      <c r="J26" s="37">
        <v>5797</v>
      </c>
      <c r="K26" s="37">
        <v>6238</v>
      </c>
      <c r="L26" s="65">
        <v>12035</v>
      </c>
      <c r="M26" s="32"/>
    </row>
    <row r="27" spans="1:13" ht="13.8" x14ac:dyDescent="0.25">
      <c r="A27" s="10" t="s">
        <v>384</v>
      </c>
      <c r="B27" s="37">
        <v>5279</v>
      </c>
      <c r="C27" s="37">
        <v>5730</v>
      </c>
      <c r="D27" s="65">
        <v>11009</v>
      </c>
      <c r="E27" s="132"/>
      <c r="F27" s="37">
        <v>5387</v>
      </c>
      <c r="G27" s="37">
        <v>5801</v>
      </c>
      <c r="H27" s="65">
        <v>11188</v>
      </c>
      <c r="I27" s="27"/>
      <c r="J27" s="37">
        <v>5452</v>
      </c>
      <c r="K27" s="37">
        <v>5789</v>
      </c>
      <c r="L27" s="65">
        <v>11241</v>
      </c>
      <c r="M27" s="32"/>
    </row>
    <row r="28" spans="1:13" ht="13.8" x14ac:dyDescent="0.25">
      <c r="A28" s="10" t="s">
        <v>385</v>
      </c>
      <c r="B28" s="37">
        <v>4822</v>
      </c>
      <c r="C28" s="37">
        <v>5077</v>
      </c>
      <c r="D28" s="65">
        <v>9899</v>
      </c>
      <c r="E28" s="132"/>
      <c r="F28" s="37">
        <v>4792</v>
      </c>
      <c r="G28" s="37">
        <v>5082</v>
      </c>
      <c r="H28" s="65">
        <v>9874</v>
      </c>
      <c r="I28" s="27"/>
      <c r="J28" s="37">
        <v>4852</v>
      </c>
      <c r="K28" s="37">
        <v>5180</v>
      </c>
      <c r="L28" s="65">
        <v>10032</v>
      </c>
      <c r="M28" s="32"/>
    </row>
    <row r="29" spans="1:13" ht="13.8" x14ac:dyDescent="0.25">
      <c r="A29" s="10" t="s">
        <v>386</v>
      </c>
      <c r="B29" s="37">
        <v>3638</v>
      </c>
      <c r="C29" s="37">
        <v>3829</v>
      </c>
      <c r="D29" s="65">
        <v>7467</v>
      </c>
      <c r="E29" s="132"/>
      <c r="F29" s="37">
        <v>3982</v>
      </c>
      <c r="G29" s="37">
        <v>4213</v>
      </c>
      <c r="H29" s="65">
        <v>8195</v>
      </c>
      <c r="I29" s="27"/>
      <c r="J29" s="37">
        <v>4212</v>
      </c>
      <c r="K29" s="37">
        <v>4463</v>
      </c>
      <c r="L29" s="65">
        <v>8675</v>
      </c>
      <c r="M29" s="32"/>
    </row>
    <row r="30" spans="1:13" ht="13.8" x14ac:dyDescent="0.25">
      <c r="A30" s="10" t="s">
        <v>387</v>
      </c>
      <c r="B30" s="37">
        <v>2235</v>
      </c>
      <c r="C30" s="37">
        <v>2589</v>
      </c>
      <c r="D30" s="65">
        <v>4824</v>
      </c>
      <c r="E30" s="132"/>
      <c r="F30" s="37">
        <v>2302</v>
      </c>
      <c r="G30" s="37">
        <v>2711</v>
      </c>
      <c r="H30" s="65">
        <v>5013</v>
      </c>
      <c r="I30" s="27"/>
      <c r="J30" s="37">
        <v>2453</v>
      </c>
      <c r="K30" s="37">
        <v>2891</v>
      </c>
      <c r="L30" s="65">
        <v>5344</v>
      </c>
      <c r="M30" s="32"/>
    </row>
    <row r="31" spans="1:13" ht="13.8" x14ac:dyDescent="0.25">
      <c r="A31" s="10" t="s">
        <v>388</v>
      </c>
      <c r="B31" s="37">
        <v>1472</v>
      </c>
      <c r="C31" s="37">
        <v>1981</v>
      </c>
      <c r="D31" s="65">
        <v>3453</v>
      </c>
      <c r="E31" s="132"/>
      <c r="F31" s="37">
        <v>1504</v>
      </c>
      <c r="G31" s="37">
        <v>1989</v>
      </c>
      <c r="H31" s="65">
        <v>3493</v>
      </c>
      <c r="I31" s="27"/>
      <c r="J31" s="37">
        <v>1520</v>
      </c>
      <c r="K31" s="37">
        <v>2047</v>
      </c>
      <c r="L31" s="65">
        <v>3567</v>
      </c>
      <c r="M31" s="32"/>
    </row>
    <row r="32" spans="1:13" ht="13.8" x14ac:dyDescent="0.25">
      <c r="A32" s="10" t="s">
        <v>389</v>
      </c>
      <c r="B32" s="37">
        <v>740</v>
      </c>
      <c r="C32" s="37">
        <v>1213</v>
      </c>
      <c r="D32" s="65">
        <v>1953</v>
      </c>
      <c r="E32" s="132"/>
      <c r="F32" s="37">
        <v>765</v>
      </c>
      <c r="G32" s="37">
        <v>1256</v>
      </c>
      <c r="H32" s="65">
        <v>2021</v>
      </c>
      <c r="I32" s="27"/>
      <c r="J32" s="37">
        <v>797</v>
      </c>
      <c r="K32" s="37">
        <v>1312</v>
      </c>
      <c r="L32" s="65">
        <v>2109</v>
      </c>
      <c r="M32" s="32"/>
    </row>
    <row r="33" spans="1:13" ht="13.8" x14ac:dyDescent="0.25">
      <c r="A33" s="10" t="s">
        <v>459</v>
      </c>
      <c r="B33" s="37">
        <v>350</v>
      </c>
      <c r="C33" s="37">
        <v>902</v>
      </c>
      <c r="D33" s="65">
        <v>1252</v>
      </c>
      <c r="E33" s="132"/>
      <c r="F33" s="37">
        <v>360</v>
      </c>
      <c r="G33" s="37">
        <v>910</v>
      </c>
      <c r="H33" s="65">
        <v>1270</v>
      </c>
      <c r="I33" s="27"/>
      <c r="J33" s="37">
        <v>364</v>
      </c>
      <c r="K33" s="37">
        <v>893</v>
      </c>
      <c r="L33" s="65">
        <v>1257</v>
      </c>
      <c r="M33" s="32"/>
    </row>
    <row r="34" spans="1:13" x14ac:dyDescent="0.25">
      <c r="A34" s="2"/>
      <c r="B34" s="127"/>
      <c r="C34" s="127"/>
      <c r="D34" s="132"/>
      <c r="E34" s="15"/>
      <c r="F34" s="127"/>
      <c r="G34" s="127"/>
      <c r="H34" s="132"/>
      <c r="I34" s="15"/>
    </row>
    <row r="35" spans="1:13" ht="13.5" customHeight="1" x14ac:dyDescent="0.25">
      <c r="A35" s="2"/>
      <c r="B35" s="127"/>
      <c r="C35" s="127"/>
      <c r="D35" s="296"/>
      <c r="E35" s="15"/>
      <c r="F35" s="127"/>
      <c r="G35" s="127"/>
      <c r="H35" s="296"/>
      <c r="I35" s="15"/>
    </row>
    <row r="36" spans="1:13" ht="15.6" x14ac:dyDescent="0.3">
      <c r="A36" s="11" t="s">
        <v>1256</v>
      </c>
      <c r="B36" s="127"/>
      <c r="C36" s="127"/>
      <c r="D36" s="132"/>
      <c r="E36" s="15"/>
      <c r="F36" s="127"/>
      <c r="G36" s="127"/>
      <c r="H36" s="132"/>
      <c r="I36" s="15"/>
    </row>
    <row r="37" spans="1:13" x14ac:dyDescent="0.25">
      <c r="A37" s="2"/>
      <c r="B37" s="127"/>
      <c r="C37" s="127"/>
      <c r="D37" s="132"/>
      <c r="E37" s="15"/>
      <c r="F37" s="127"/>
      <c r="G37" s="127"/>
      <c r="H37" s="132"/>
      <c r="I37" s="15"/>
    </row>
    <row r="38" spans="1:13" ht="13.8" x14ac:dyDescent="0.25">
      <c r="A38" s="10" t="s">
        <v>460</v>
      </c>
      <c r="B38" s="65">
        <v>12027</v>
      </c>
      <c r="C38" s="65">
        <v>11715</v>
      </c>
      <c r="D38" s="65">
        <v>23742</v>
      </c>
      <c r="E38" s="65"/>
      <c r="F38" s="65">
        <v>12287</v>
      </c>
      <c r="G38" s="65">
        <v>11842</v>
      </c>
      <c r="H38" s="65">
        <v>24129</v>
      </c>
      <c r="I38" s="65"/>
      <c r="J38" s="65">
        <v>12551</v>
      </c>
      <c r="K38" s="65">
        <v>11982</v>
      </c>
      <c r="L38" s="65">
        <v>24533</v>
      </c>
      <c r="M38" s="643"/>
    </row>
    <row r="39" spans="1:13" ht="13.8" x14ac:dyDescent="0.25">
      <c r="A39" s="10" t="s">
        <v>1023</v>
      </c>
      <c r="B39" s="65">
        <v>31896</v>
      </c>
      <c r="C39" s="65">
        <v>32167</v>
      </c>
      <c r="D39" s="65">
        <v>64063</v>
      </c>
      <c r="E39" s="65"/>
      <c r="F39" s="65">
        <v>32956</v>
      </c>
      <c r="G39" s="65">
        <v>32806</v>
      </c>
      <c r="H39" s="65">
        <v>65762</v>
      </c>
      <c r="I39" s="65"/>
      <c r="J39" s="65">
        <v>33908</v>
      </c>
      <c r="K39" s="65">
        <v>33672</v>
      </c>
      <c r="L39" s="65">
        <v>67580</v>
      </c>
      <c r="M39" s="643"/>
    </row>
    <row r="40" spans="1:13" ht="13.8" x14ac:dyDescent="0.25">
      <c r="A40" s="10" t="s">
        <v>1049</v>
      </c>
      <c r="B40" s="65">
        <v>16444</v>
      </c>
      <c r="C40" s="65">
        <v>17386</v>
      </c>
      <c r="D40" s="65">
        <v>33830</v>
      </c>
      <c r="E40" s="65"/>
      <c r="F40" s="65">
        <v>16459</v>
      </c>
      <c r="G40" s="65">
        <v>17368</v>
      </c>
      <c r="H40" s="65">
        <v>33827</v>
      </c>
      <c r="I40" s="65"/>
      <c r="J40" s="65">
        <v>16525</v>
      </c>
      <c r="K40" s="65">
        <v>17325</v>
      </c>
      <c r="L40" s="65">
        <v>33850</v>
      </c>
      <c r="M40" s="643"/>
    </row>
    <row r="41" spans="1:13" ht="13.8" x14ac:dyDescent="0.25">
      <c r="A41" s="10" t="s">
        <v>461</v>
      </c>
      <c r="B41" s="65">
        <v>13257</v>
      </c>
      <c r="C41" s="65">
        <v>15591</v>
      </c>
      <c r="D41" s="65">
        <v>28848</v>
      </c>
      <c r="E41" s="65"/>
      <c r="F41" s="65">
        <v>13705</v>
      </c>
      <c r="G41" s="65">
        <v>16161</v>
      </c>
      <c r="H41" s="65">
        <v>29866</v>
      </c>
      <c r="I41" s="65"/>
      <c r="J41" s="65">
        <v>14198</v>
      </c>
      <c r="K41" s="65">
        <v>16786</v>
      </c>
      <c r="L41" s="65">
        <v>30984</v>
      </c>
      <c r="M41" s="643"/>
    </row>
    <row r="42" spans="1:13" x14ac:dyDescent="0.25">
      <c r="B42" s="32"/>
      <c r="C42" s="32"/>
      <c r="D42" s="32"/>
      <c r="E42" s="32"/>
      <c r="F42" s="349"/>
      <c r="G42" s="349"/>
      <c r="H42" s="352"/>
      <c r="I42" s="32"/>
    </row>
    <row r="43" spans="1:13" x14ac:dyDescent="0.25">
      <c r="B43" s="32"/>
      <c r="C43" s="32"/>
      <c r="D43" s="32"/>
      <c r="E43" s="32"/>
      <c r="F43" s="32"/>
      <c r="G43" s="32"/>
      <c r="H43" s="352"/>
      <c r="I43" s="32"/>
    </row>
    <row r="44" spans="1:13" ht="15.6" x14ac:dyDescent="0.3">
      <c r="A44" s="11" t="s">
        <v>413</v>
      </c>
      <c r="B44" s="32"/>
      <c r="C44" s="32"/>
      <c r="D44" s="32"/>
      <c r="E44" s="32"/>
      <c r="F44" s="32"/>
      <c r="G44" s="32"/>
      <c r="H44" s="352"/>
      <c r="I44" s="32"/>
    </row>
    <row r="45" spans="1:13" x14ac:dyDescent="0.25">
      <c r="B45" s="32"/>
      <c r="C45" s="32"/>
      <c r="D45" s="32"/>
      <c r="E45" s="32"/>
      <c r="F45" s="32"/>
      <c r="G45" s="32"/>
      <c r="H45" s="352"/>
      <c r="I45" s="32"/>
    </row>
    <row r="46" spans="1:13" s="27" customFormat="1" ht="13.8" x14ac:dyDescent="0.25">
      <c r="A46" s="10" t="s">
        <v>460</v>
      </c>
      <c r="B46" s="431">
        <v>24.880016549441457</v>
      </c>
      <c r="C46" s="431">
        <v>23.641353702096744</v>
      </c>
      <c r="D46" s="431">
        <v>24.253010940516688</v>
      </c>
      <c r="E46" s="431"/>
      <c r="F46" s="431">
        <v>24.864919558838409</v>
      </c>
      <c r="G46" s="431">
        <v>23.601865508032049</v>
      </c>
      <c r="H46" s="431">
        <v>24.228579461587124</v>
      </c>
      <c r="I46" s="431"/>
      <c r="J46" s="431">
        <v>24.886483056728729</v>
      </c>
      <c r="K46" s="431">
        <v>23.495499735278546</v>
      </c>
      <c r="L46" s="431">
        <v>24.187124125012325</v>
      </c>
    </row>
    <row r="47" spans="1:13" s="27" customFormat="1" ht="14.4" thickBot="1" x14ac:dyDescent="0.3">
      <c r="A47" s="559" t="s">
        <v>461</v>
      </c>
      <c r="B47" s="560">
        <v>27.424493173355398</v>
      </c>
      <c r="C47" s="560">
        <v>31.463281738744374</v>
      </c>
      <c r="D47" s="560">
        <v>29.468909932272989</v>
      </c>
      <c r="E47" s="560"/>
      <c r="F47" s="560">
        <v>27.734493574825457</v>
      </c>
      <c r="G47" s="560">
        <v>32.209909514888189</v>
      </c>
      <c r="H47" s="560">
        <v>29.989255841508601</v>
      </c>
      <c r="I47" s="560"/>
      <c r="J47" s="560">
        <v>28.152201931275155</v>
      </c>
      <c r="K47" s="560">
        <v>32.915661705590523</v>
      </c>
      <c r="L47" s="560">
        <v>30.547175391895887</v>
      </c>
    </row>
    <row r="48" spans="1:13" ht="13.8" x14ac:dyDescent="0.25">
      <c r="A48" s="1350" t="s">
        <v>55</v>
      </c>
      <c r="B48" s="561">
        <v>52.304509722796851</v>
      </c>
      <c r="C48" s="561">
        <v>55.104635440841122</v>
      </c>
      <c r="D48" s="561">
        <v>53.721920872789681</v>
      </c>
      <c r="E48" s="561"/>
      <c r="F48" s="561">
        <v>52.599413133663866</v>
      </c>
      <c r="G48" s="561">
        <v>55.811775022920237</v>
      </c>
      <c r="H48" s="561">
        <v>54.217835303095725</v>
      </c>
      <c r="I48" s="561"/>
      <c r="J48" s="561">
        <v>53.03868498800388</v>
      </c>
      <c r="K48" s="561">
        <v>56.411161440869066</v>
      </c>
      <c r="L48" s="561">
        <v>54.734299516908209</v>
      </c>
    </row>
    <row r="49" spans="1:256" x14ac:dyDescent="0.25">
      <c r="B49" s="32"/>
      <c r="C49" s="32"/>
      <c r="D49" s="32"/>
      <c r="E49" s="32"/>
      <c r="F49" s="32"/>
      <c r="G49" s="32"/>
      <c r="H49" s="32"/>
      <c r="I49" s="32"/>
      <c r="J49" s="32"/>
      <c r="K49" s="32"/>
      <c r="L49" s="32"/>
    </row>
    <row r="50" spans="1:256" ht="13.8" x14ac:dyDescent="0.25">
      <c r="A50" s="27" t="s">
        <v>1344</v>
      </c>
    </row>
    <row r="54" spans="1:256" ht="13.8" x14ac:dyDescent="0.25">
      <c r="A54" s="1260" t="s">
        <v>2192</v>
      </c>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row>
    <row r="55" spans="1:256" ht="14.25" customHeight="1" x14ac:dyDescent="0.25">
      <c r="A55" s="27"/>
    </row>
    <row r="56" spans="1:256" s="161" customFormat="1" ht="14.4" x14ac:dyDescent="0.3">
      <c r="A56" s="27" t="s">
        <v>1767</v>
      </c>
    </row>
    <row r="57" spans="1:256" s="161" customFormat="1" ht="13.8" x14ac:dyDescent="0.25">
      <c r="A57" s="27" t="s">
        <v>353</v>
      </c>
    </row>
    <row r="58" spans="1:256" s="161" customFormat="1" ht="12.75" customHeight="1" x14ac:dyDescent="0.25"/>
    <row r="59" spans="1:256" ht="18.75" customHeight="1" x14ac:dyDescent="0.25">
      <c r="A59" s="1446" t="s">
        <v>2207</v>
      </c>
      <c r="B59" s="1446"/>
      <c r="C59" s="1446"/>
      <c r="D59" s="1446"/>
      <c r="E59" s="1446"/>
      <c r="F59" s="1446"/>
      <c r="G59" s="1446"/>
      <c r="H59" s="1446"/>
      <c r="I59" s="1446"/>
      <c r="J59" s="1446"/>
      <c r="K59" s="1446"/>
      <c r="L59" s="1446"/>
    </row>
    <row r="60" spans="1:256" ht="13.8" x14ac:dyDescent="0.25">
      <c r="A60" s="161"/>
    </row>
  </sheetData>
  <customSheetViews>
    <customSheetView guid="{F67F5823-51D5-4D47-B100-5B47C1E6BCB9}" showPageBreaks="1" fitToPage="1" printArea="1">
      <selection sqref="A1:L1"/>
      <pageMargins left="0.75" right="0.75" top="1" bottom="1" header="0.5" footer="0.5"/>
      <printOptions horizontalCentered="1"/>
      <pageSetup scale="82" firstPageNumber="33" orientation="portrait" verticalDpi="300" r:id="rId1"/>
      <headerFooter alignWithMargins="0">
        <oddFooter>&amp;C&amp;P</oddFooter>
      </headerFooter>
    </customSheetView>
    <customSheetView guid="{9014CDA8-C3FC-41E6-A045-DAEFC55B82B1}" showPageBreaks="1" fitToPage="1" printArea="1">
      <selection activeCell="I40" sqref="I40"/>
      <pageMargins left="0.75" right="0.75" top="1" bottom="1" header="0.5" footer="0.5"/>
      <printOptions horizontalCentered="1"/>
      <pageSetup scale="81" firstPageNumber="33" orientation="portrait" verticalDpi="300" r:id="rId2"/>
      <headerFooter alignWithMargins="0">
        <oddFooter>&amp;C&amp;P</oddFooter>
      </headerFooter>
    </customSheetView>
  </customSheetViews>
  <mergeCells count="7">
    <mergeCell ref="A59:L59"/>
    <mergeCell ref="B7:D7"/>
    <mergeCell ref="J7:L7"/>
    <mergeCell ref="A1:L1"/>
    <mergeCell ref="A3:L3"/>
    <mergeCell ref="A4:L4"/>
    <mergeCell ref="F7:H7"/>
  </mergeCells>
  <phoneticPr fontId="0" type="noConversion"/>
  <hyperlinks>
    <hyperlink ref="A59:L59" r:id="rId3" display="Source: Statistics Canada. Table 17-10-0005-01 Population estimates on July 1st, by age and sex"/>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14"/>
    <pageSetUpPr fitToPage="1"/>
  </sheetPr>
  <dimension ref="A1:I57"/>
  <sheetViews>
    <sheetView zoomScaleNormal="100" workbookViewId="0">
      <selection sqref="A1:I1"/>
    </sheetView>
  </sheetViews>
  <sheetFormatPr defaultRowHeight="13.2" x14ac:dyDescent="0.25"/>
  <cols>
    <col min="1" max="1" width="35.109375" customWidth="1"/>
    <col min="2" max="2" width="12.6640625" customWidth="1"/>
    <col min="3" max="3" width="8" bestFit="1" customWidth="1"/>
    <col min="4" max="4" width="12.6640625" customWidth="1"/>
    <col min="5" max="5" width="8.33203125" customWidth="1"/>
    <col min="6" max="6" width="12.6640625" customWidth="1"/>
    <col min="7" max="7" width="6.5546875" customWidth="1"/>
    <col min="8" max="8" width="12.6640625" customWidth="1"/>
    <col min="9" max="9" width="8" bestFit="1" customWidth="1"/>
  </cols>
  <sheetData>
    <row r="1" spans="1:9" ht="17.399999999999999" x14ac:dyDescent="0.3">
      <c r="A1" s="1436" t="s">
        <v>905</v>
      </c>
      <c r="B1" s="1436"/>
      <c r="C1" s="1436"/>
      <c r="D1" s="1436"/>
      <c r="E1" s="1436"/>
      <c r="F1" s="1436"/>
      <c r="G1" s="1436"/>
      <c r="H1" s="1436"/>
      <c r="I1" s="1436"/>
    </row>
    <row r="2" spans="1:9" ht="18" customHeight="1" x14ac:dyDescent="0.3">
      <c r="A2" s="29"/>
    </row>
    <row r="3" spans="1:9" s="56" customFormat="1" ht="17.399999999999999" x14ac:dyDescent="0.3">
      <c r="A3" s="1437" t="s">
        <v>482</v>
      </c>
      <c r="B3" s="1437"/>
      <c r="C3" s="1437"/>
      <c r="D3" s="1437"/>
      <c r="E3" s="1437"/>
      <c r="F3" s="1437"/>
      <c r="G3" s="1437"/>
      <c r="H3" s="1437"/>
      <c r="I3" s="1437"/>
    </row>
    <row r="4" spans="1:9" s="56" customFormat="1" ht="17.399999999999999" x14ac:dyDescent="0.3">
      <c r="A4" s="1437" t="s">
        <v>2040</v>
      </c>
      <c r="B4" s="1437"/>
      <c r="C4" s="1437"/>
      <c r="D4" s="1437"/>
      <c r="E4" s="1437"/>
      <c r="F4" s="1437"/>
      <c r="G4" s="1437"/>
      <c r="H4" s="1437"/>
      <c r="I4" s="1437"/>
    </row>
    <row r="7" spans="1:9" s="17" customFormat="1" ht="15.6" x14ac:dyDescent="0.3">
      <c r="B7" s="1445">
        <v>2001</v>
      </c>
      <c r="C7" s="1445"/>
      <c r="D7" s="1445">
        <v>2006</v>
      </c>
      <c r="E7" s="1445"/>
      <c r="F7" s="1445">
        <v>2011</v>
      </c>
      <c r="G7" s="1445"/>
      <c r="H7" s="1445">
        <v>2016</v>
      </c>
      <c r="I7" s="1445"/>
    </row>
    <row r="8" spans="1:9" s="17" customFormat="1" ht="4.5" customHeight="1" thickBot="1" x14ac:dyDescent="0.35">
      <c r="B8" s="23"/>
      <c r="C8" s="23"/>
      <c r="D8" s="23"/>
      <c r="E8" s="23"/>
      <c r="F8" s="23"/>
      <c r="G8" s="23"/>
      <c r="H8" s="23"/>
      <c r="I8" s="23"/>
    </row>
    <row r="9" spans="1:9" s="17" customFormat="1" ht="4.5" customHeight="1" x14ac:dyDescent="0.3"/>
    <row r="10" spans="1:9" s="17" customFormat="1" ht="15.6" x14ac:dyDescent="0.3">
      <c r="A10" s="11" t="s">
        <v>483</v>
      </c>
      <c r="B10" s="17" t="s">
        <v>21</v>
      </c>
      <c r="D10" s="17" t="s">
        <v>21</v>
      </c>
      <c r="F10" s="17" t="s">
        <v>21</v>
      </c>
      <c r="H10" s="17" t="s">
        <v>21</v>
      </c>
    </row>
    <row r="11" spans="1:9" s="17" customFormat="1" ht="15.6" x14ac:dyDescent="0.3">
      <c r="A11" s="11" t="s">
        <v>1134</v>
      </c>
      <c r="B11" s="17" t="s">
        <v>484</v>
      </c>
      <c r="C11" s="17" t="s">
        <v>485</v>
      </c>
      <c r="D11" s="17" t="s">
        <v>484</v>
      </c>
      <c r="E11" s="17" t="s">
        <v>485</v>
      </c>
      <c r="F11" s="17" t="s">
        <v>484</v>
      </c>
      <c r="G11" s="17" t="s">
        <v>485</v>
      </c>
      <c r="H11" s="17" t="s">
        <v>484</v>
      </c>
      <c r="I11" s="17" t="s">
        <v>485</v>
      </c>
    </row>
    <row r="12" spans="1:9" ht="5.25" customHeight="1" thickBot="1" x14ac:dyDescent="0.3">
      <c r="A12" s="25"/>
      <c r="B12" s="89"/>
      <c r="C12" s="89"/>
      <c r="D12" s="89"/>
      <c r="E12" s="89"/>
      <c r="F12" s="89"/>
      <c r="G12" s="89"/>
      <c r="H12" s="89"/>
      <c r="I12" s="89"/>
    </row>
    <row r="13" spans="1:9" ht="4.5" customHeight="1" x14ac:dyDescent="0.25">
      <c r="B13" s="1"/>
      <c r="C13" s="1"/>
      <c r="D13" s="1"/>
      <c r="E13" s="1"/>
      <c r="F13" s="1"/>
      <c r="G13" s="1"/>
      <c r="H13" s="1"/>
      <c r="I13" s="1"/>
    </row>
    <row r="14" spans="1:9" s="21" customFormat="1" ht="13.8" x14ac:dyDescent="0.25">
      <c r="A14" s="55" t="s">
        <v>537</v>
      </c>
      <c r="B14" s="1120">
        <v>433</v>
      </c>
      <c r="C14" s="135">
        <v>23.468834688346885</v>
      </c>
      <c r="D14" s="1120">
        <v>425</v>
      </c>
      <c r="E14" s="135">
        <v>25</v>
      </c>
      <c r="F14" s="1120">
        <v>406</v>
      </c>
      <c r="G14" s="135">
        <v>27.157190635451506</v>
      </c>
      <c r="H14" s="21">
        <v>429</v>
      </c>
      <c r="I14" s="135">
        <v>31.707317073170731</v>
      </c>
    </row>
    <row r="15" spans="1:9" s="21" customFormat="1" ht="13.8" x14ac:dyDescent="0.25">
      <c r="A15" s="55" t="s">
        <v>486</v>
      </c>
      <c r="B15" s="1120">
        <v>312</v>
      </c>
      <c r="C15" s="135">
        <v>16.910569105691057</v>
      </c>
      <c r="D15" s="1120">
        <v>212</v>
      </c>
      <c r="E15" s="135">
        <v>12.470588235294118</v>
      </c>
      <c r="F15" s="1120">
        <v>196</v>
      </c>
      <c r="G15" s="135">
        <v>13.110367892976587</v>
      </c>
      <c r="H15" s="21">
        <v>165</v>
      </c>
      <c r="I15" s="135">
        <v>12.195121951219512</v>
      </c>
    </row>
    <row r="16" spans="1:9" s="21" customFormat="1" ht="13.8" x14ac:dyDescent="0.25">
      <c r="A16" s="55" t="s">
        <v>538</v>
      </c>
      <c r="B16" s="1120">
        <v>234</v>
      </c>
      <c r="C16" s="135">
        <v>12.682926829268293</v>
      </c>
      <c r="D16" s="1120">
        <v>217</v>
      </c>
      <c r="E16" s="135">
        <v>12.764705882352942</v>
      </c>
      <c r="F16" s="1120">
        <v>140</v>
      </c>
      <c r="G16" s="135">
        <v>9.3645484949832767</v>
      </c>
      <c r="H16" s="21">
        <v>149</v>
      </c>
      <c r="I16" s="135">
        <v>11.012564671101256</v>
      </c>
    </row>
    <row r="17" spans="1:9" s="21" customFormat="1" ht="13.8" x14ac:dyDescent="0.25">
      <c r="A17" s="55" t="s">
        <v>539</v>
      </c>
      <c r="B17" s="1120">
        <v>196</v>
      </c>
      <c r="C17" s="135">
        <v>10.623306233062332</v>
      </c>
      <c r="D17" s="1120">
        <v>145</v>
      </c>
      <c r="E17" s="135">
        <v>8.5294117647058822</v>
      </c>
      <c r="F17" s="1120">
        <v>144</v>
      </c>
      <c r="G17" s="135">
        <v>9.6321070234113702</v>
      </c>
      <c r="H17" s="21">
        <v>194</v>
      </c>
      <c r="I17" s="135">
        <v>14.33850702143385</v>
      </c>
    </row>
    <row r="18" spans="1:9" s="21" customFormat="1" ht="13.8" x14ac:dyDescent="0.25">
      <c r="A18" s="55" t="s">
        <v>540</v>
      </c>
      <c r="B18" s="1120">
        <v>315</v>
      </c>
      <c r="C18" s="135">
        <v>17.073170731707318</v>
      </c>
      <c r="D18" s="1120">
        <v>299</v>
      </c>
      <c r="E18" s="135">
        <v>17.588235294117645</v>
      </c>
      <c r="F18" s="1120">
        <v>267</v>
      </c>
      <c r="G18" s="135">
        <v>17.859531772575252</v>
      </c>
      <c r="H18" s="21">
        <v>230</v>
      </c>
      <c r="I18" s="135">
        <v>16.999260901699927</v>
      </c>
    </row>
    <row r="19" spans="1:9" s="21" customFormat="1" ht="13.8" x14ac:dyDescent="0.25">
      <c r="A19" s="55" t="s">
        <v>1346</v>
      </c>
      <c r="B19" s="1120">
        <v>355</v>
      </c>
      <c r="C19" s="135">
        <v>19.241192411924118</v>
      </c>
      <c r="D19" s="1120">
        <v>402</v>
      </c>
      <c r="E19" s="135">
        <v>23.647058823529413</v>
      </c>
      <c r="F19" s="1120">
        <v>342</v>
      </c>
      <c r="G19" s="135">
        <v>22.876254180602007</v>
      </c>
      <c r="H19" s="21">
        <v>186</v>
      </c>
      <c r="I19" s="135">
        <v>13.747228381374724</v>
      </c>
    </row>
    <row r="20" spans="1:9" ht="3.75" customHeight="1" x14ac:dyDescent="0.25">
      <c r="B20" s="1"/>
      <c r="C20" s="41"/>
      <c r="D20" s="1"/>
      <c r="E20" s="41"/>
      <c r="F20" s="1"/>
      <c r="G20" s="103"/>
      <c r="H20" s="1"/>
      <c r="I20" s="103"/>
    </row>
    <row r="21" spans="1:9" s="35" customFormat="1" ht="13.8" x14ac:dyDescent="0.25">
      <c r="A21" s="54" t="s">
        <v>487</v>
      </c>
      <c r="B21" s="90">
        <v>1845</v>
      </c>
      <c r="C21" s="210">
        <v>100</v>
      </c>
      <c r="D21" s="90">
        <v>1700</v>
      </c>
      <c r="E21" s="210">
        <v>100</v>
      </c>
      <c r="F21" s="90">
        <v>1495</v>
      </c>
      <c r="G21" s="210">
        <v>100</v>
      </c>
      <c r="H21" s="90">
        <v>1353</v>
      </c>
      <c r="I21" s="210">
        <v>100.00000000000001</v>
      </c>
    </row>
    <row r="24" spans="1:9" ht="17.399999999999999" x14ac:dyDescent="0.3">
      <c r="A24" s="1436" t="s">
        <v>74</v>
      </c>
      <c r="B24" s="1436"/>
      <c r="C24" s="1436"/>
      <c r="D24" s="1436"/>
      <c r="E24" s="1436"/>
      <c r="F24" s="1436"/>
      <c r="G24" s="1436"/>
      <c r="H24" s="1436"/>
      <c r="I24" s="1436"/>
    </row>
    <row r="25" spans="1:9" ht="18" customHeight="1" x14ac:dyDescent="0.3">
      <c r="A25" s="29"/>
    </row>
    <row r="26" spans="1:9" ht="17.399999999999999" x14ac:dyDescent="0.3">
      <c r="A26" s="1437" t="s">
        <v>633</v>
      </c>
      <c r="B26" s="1437"/>
      <c r="C26" s="1437"/>
      <c r="D26" s="1437"/>
      <c r="E26" s="1437"/>
      <c r="F26" s="1437"/>
      <c r="G26" s="1437"/>
      <c r="H26" s="1437"/>
      <c r="I26" s="1437"/>
    </row>
    <row r="27" spans="1:9" ht="17.399999999999999" x14ac:dyDescent="0.3">
      <c r="A27" s="1437" t="s">
        <v>2041</v>
      </c>
      <c r="B27" s="1437"/>
      <c r="C27" s="1437"/>
      <c r="D27" s="1437"/>
      <c r="E27" s="1437"/>
      <c r="F27" s="1437"/>
      <c r="G27" s="1437"/>
      <c r="H27" s="1437"/>
      <c r="I27" s="1437"/>
    </row>
    <row r="30" spans="1:9" ht="15.6" x14ac:dyDescent="0.3">
      <c r="A30" s="17"/>
      <c r="B30" s="1444">
        <v>2001</v>
      </c>
      <c r="C30" s="1500"/>
      <c r="D30" s="1499">
        <v>2006</v>
      </c>
      <c r="E30" s="1500"/>
      <c r="F30" s="1499">
        <v>2011</v>
      </c>
      <c r="G30" s="1500"/>
      <c r="H30" s="1445">
        <v>2016</v>
      </c>
      <c r="I30" s="1445"/>
    </row>
    <row r="31" spans="1:9" ht="4.5" customHeight="1" thickBot="1" x14ac:dyDescent="0.35">
      <c r="A31" s="17"/>
      <c r="B31" s="23"/>
      <c r="C31" s="486"/>
      <c r="D31" s="23"/>
      <c r="E31" s="486"/>
      <c r="F31" s="572"/>
      <c r="G31" s="486"/>
      <c r="H31" s="23"/>
      <c r="I31" s="23"/>
    </row>
    <row r="32" spans="1:9" ht="4.5" customHeight="1" x14ac:dyDescent="0.3">
      <c r="A32" s="17"/>
      <c r="B32" s="24"/>
      <c r="C32" s="485"/>
      <c r="D32" s="24"/>
      <c r="E32" s="485"/>
      <c r="F32" s="566"/>
      <c r="G32" s="485"/>
      <c r="H32" s="17"/>
      <c r="I32" s="17"/>
    </row>
    <row r="33" spans="1:9" ht="15.6" x14ac:dyDescent="0.3">
      <c r="B33" s="24" t="s">
        <v>21</v>
      </c>
      <c r="C33" s="487"/>
      <c r="D33" s="24" t="s">
        <v>21</v>
      </c>
      <c r="E33" s="487"/>
      <c r="F33" s="566" t="s">
        <v>21</v>
      </c>
      <c r="G33" s="485"/>
      <c r="H33" s="17" t="s">
        <v>21</v>
      </c>
    </row>
    <row r="34" spans="1:9" ht="15.6" x14ac:dyDescent="0.3">
      <c r="A34" s="17" t="s">
        <v>1135</v>
      </c>
      <c r="B34" s="1118" t="s">
        <v>484</v>
      </c>
      <c r="C34" s="485" t="s">
        <v>485</v>
      </c>
      <c r="D34" s="1118" t="s">
        <v>484</v>
      </c>
      <c r="E34" s="485" t="s">
        <v>485</v>
      </c>
      <c r="F34" s="566" t="s">
        <v>484</v>
      </c>
      <c r="G34" s="485" t="s">
        <v>485</v>
      </c>
      <c r="H34" s="17" t="s">
        <v>484</v>
      </c>
      <c r="I34" s="17" t="s">
        <v>485</v>
      </c>
    </row>
    <row r="35" spans="1:9" ht="4.5" customHeight="1" thickBot="1" x14ac:dyDescent="0.3">
      <c r="A35" s="25"/>
      <c r="B35" s="89"/>
      <c r="C35" s="488"/>
      <c r="D35" s="89"/>
      <c r="E35" s="488"/>
      <c r="F35" s="573"/>
      <c r="G35" s="574"/>
      <c r="H35" s="89"/>
      <c r="I35" s="25"/>
    </row>
    <row r="36" spans="1:9" ht="4.5" customHeight="1" x14ac:dyDescent="0.25">
      <c r="A36" s="2"/>
      <c r="B36" s="36"/>
      <c r="C36" s="489"/>
      <c r="D36" s="36"/>
      <c r="E36" s="489"/>
      <c r="F36" s="575"/>
      <c r="G36" s="489"/>
      <c r="I36" s="1"/>
    </row>
    <row r="37" spans="1:9" ht="13.8" x14ac:dyDescent="0.25">
      <c r="A37" s="55" t="s">
        <v>634</v>
      </c>
      <c r="B37" s="743">
        <v>766</v>
      </c>
      <c r="C37" s="490">
        <v>41.517615176151764</v>
      </c>
      <c r="D37" s="1120">
        <v>602</v>
      </c>
      <c r="E37" s="490">
        <v>35.411764705882355</v>
      </c>
      <c r="F37" s="1120">
        <v>431</v>
      </c>
      <c r="G37" s="490">
        <v>28.829431438127092</v>
      </c>
      <c r="H37" s="21">
        <v>415</v>
      </c>
      <c r="I37" s="135">
        <v>30.672579453067257</v>
      </c>
    </row>
    <row r="38" spans="1:9" ht="13.8" x14ac:dyDescent="0.25">
      <c r="A38" s="55" t="s">
        <v>635</v>
      </c>
      <c r="B38" s="743">
        <v>95</v>
      </c>
      <c r="C38" s="490">
        <v>5.1490514905149052</v>
      </c>
      <c r="D38" s="1120">
        <v>71</v>
      </c>
      <c r="E38" s="490">
        <v>4.1764705882352944</v>
      </c>
      <c r="F38" s="1120">
        <v>21</v>
      </c>
      <c r="G38" s="490">
        <v>1.4046822742474918</v>
      </c>
      <c r="H38" s="21">
        <v>13</v>
      </c>
      <c r="I38" s="135">
        <v>0.96082779009608288</v>
      </c>
    </row>
    <row r="39" spans="1:9" ht="13.8" x14ac:dyDescent="0.25">
      <c r="A39" s="55" t="s">
        <v>12</v>
      </c>
      <c r="B39" s="743">
        <v>25</v>
      </c>
      <c r="C39" s="490">
        <v>1.3550135501355014</v>
      </c>
      <c r="D39" s="1120">
        <v>29</v>
      </c>
      <c r="E39" s="490">
        <v>1.7058823529411766</v>
      </c>
      <c r="F39" s="1120">
        <v>19</v>
      </c>
      <c r="G39" s="490">
        <v>1.2709030100334449</v>
      </c>
      <c r="H39" s="21">
        <v>22</v>
      </c>
      <c r="I39" s="135">
        <v>1.6260162601626018</v>
      </c>
    </row>
    <row r="40" spans="1:9" ht="13.8" x14ac:dyDescent="0.25">
      <c r="A40" s="55" t="s">
        <v>816</v>
      </c>
      <c r="B40" s="743">
        <v>18</v>
      </c>
      <c r="C40" s="490">
        <v>0.97560975609756095</v>
      </c>
      <c r="D40" s="1120">
        <v>17</v>
      </c>
      <c r="E40" s="490">
        <v>1</v>
      </c>
      <c r="F40" s="1120">
        <v>24</v>
      </c>
      <c r="G40" s="490">
        <v>1.6053511705685617</v>
      </c>
      <c r="H40" s="21">
        <v>17</v>
      </c>
      <c r="I40" s="135">
        <v>1.2564671101256468</v>
      </c>
    </row>
    <row r="41" spans="1:9" ht="13.8" x14ac:dyDescent="0.25">
      <c r="A41" s="55" t="s">
        <v>817</v>
      </c>
      <c r="B41" s="743">
        <v>133</v>
      </c>
      <c r="C41" s="490">
        <v>7.2086720867208669</v>
      </c>
      <c r="D41" s="1120">
        <v>171</v>
      </c>
      <c r="E41" s="490">
        <v>10.058823529411764</v>
      </c>
      <c r="F41" s="1120">
        <v>156</v>
      </c>
      <c r="G41" s="490">
        <v>10.434782608695652</v>
      </c>
      <c r="H41" s="21">
        <v>115</v>
      </c>
      <c r="I41" s="135">
        <v>8.4996304508499634</v>
      </c>
    </row>
    <row r="42" spans="1:9" ht="13.8" x14ac:dyDescent="0.25">
      <c r="A42" s="55" t="s">
        <v>818</v>
      </c>
      <c r="B42" s="743">
        <v>57</v>
      </c>
      <c r="C42" s="490">
        <v>3.089430894308943</v>
      </c>
      <c r="D42" s="1120">
        <v>75</v>
      </c>
      <c r="E42" s="490">
        <v>4.4117647058823533</v>
      </c>
      <c r="F42" s="1120">
        <v>139</v>
      </c>
      <c r="G42" s="490">
        <v>9.2976588628762542</v>
      </c>
      <c r="H42" s="21">
        <v>148</v>
      </c>
      <c r="I42" s="135">
        <v>10.938654841093866</v>
      </c>
    </row>
    <row r="43" spans="1:9" ht="13.8" x14ac:dyDescent="0.25">
      <c r="A43" s="55" t="s">
        <v>819</v>
      </c>
      <c r="B43" s="743">
        <v>403</v>
      </c>
      <c r="C43" s="490">
        <v>21.842818428184284</v>
      </c>
      <c r="D43" s="1120">
        <v>384</v>
      </c>
      <c r="E43" s="490">
        <v>22.588235294117649</v>
      </c>
      <c r="F43" s="1120">
        <v>299</v>
      </c>
      <c r="G43" s="490">
        <v>20</v>
      </c>
      <c r="H43" s="21">
        <v>250</v>
      </c>
      <c r="I43" s="135">
        <v>18.477457501847745</v>
      </c>
    </row>
    <row r="44" spans="1:9" ht="13.8" x14ac:dyDescent="0.25">
      <c r="A44" s="55" t="s">
        <v>820</v>
      </c>
      <c r="B44" s="743">
        <v>108</v>
      </c>
      <c r="C44" s="490">
        <v>5.8536585365853666</v>
      </c>
      <c r="D44" s="1120">
        <v>153</v>
      </c>
      <c r="E44" s="490">
        <v>9</v>
      </c>
      <c r="F44" s="1120">
        <v>173</v>
      </c>
      <c r="G44" s="490">
        <v>11.57190635451505</v>
      </c>
      <c r="H44" s="21">
        <v>175</v>
      </c>
      <c r="I44" s="135">
        <v>12.934220251293421</v>
      </c>
    </row>
    <row r="45" spans="1:9" ht="13.8" x14ac:dyDescent="0.25">
      <c r="A45" s="494" t="s">
        <v>277</v>
      </c>
      <c r="B45" s="743">
        <v>41</v>
      </c>
      <c r="C45" s="490">
        <v>2.2222222222222223</v>
      </c>
      <c r="D45" s="1120">
        <v>34</v>
      </c>
      <c r="E45" s="490">
        <v>2</v>
      </c>
      <c r="F45" s="1120">
        <v>40</v>
      </c>
      <c r="G45" s="490">
        <v>2.6755852842809364</v>
      </c>
      <c r="H45" s="21">
        <v>35</v>
      </c>
      <c r="I45" s="135">
        <v>2.5868440502586845</v>
      </c>
    </row>
    <row r="46" spans="1:9" ht="13.8" x14ac:dyDescent="0.25">
      <c r="A46" s="55" t="s">
        <v>821</v>
      </c>
      <c r="B46" s="743">
        <v>199</v>
      </c>
      <c r="C46" s="490">
        <v>10.78590785907859</v>
      </c>
      <c r="D46" s="1120">
        <v>164</v>
      </c>
      <c r="E46" s="490">
        <v>9.6470588235294112</v>
      </c>
      <c r="F46" s="1120">
        <v>193</v>
      </c>
      <c r="G46" s="490">
        <v>12.90969899665552</v>
      </c>
      <c r="H46" s="21">
        <v>163</v>
      </c>
      <c r="I46" s="135">
        <v>12.04730229120473</v>
      </c>
    </row>
    <row r="47" spans="1:9" x14ac:dyDescent="0.25">
      <c r="A47" s="482"/>
      <c r="B47" s="483"/>
      <c r="C47" s="491"/>
      <c r="D47" s="576"/>
      <c r="E47" s="491"/>
      <c r="F47" s="483"/>
      <c r="G47" s="491"/>
      <c r="H47" s="483"/>
      <c r="I47" s="484"/>
    </row>
    <row r="48" spans="1:9" ht="4.5" customHeight="1" x14ac:dyDescent="0.25">
      <c r="A48" s="2"/>
      <c r="B48" s="159"/>
      <c r="C48" s="492"/>
      <c r="D48" s="575"/>
      <c r="E48" s="492"/>
      <c r="F48" s="1"/>
      <c r="G48" s="492"/>
      <c r="H48" s="1"/>
      <c r="I48" s="41"/>
    </row>
    <row r="49" spans="1:9" s="35" customFormat="1" ht="13.8" x14ac:dyDescent="0.25">
      <c r="A49" s="54" t="s">
        <v>636</v>
      </c>
      <c r="B49" s="263">
        <v>1845</v>
      </c>
      <c r="C49" s="493">
        <v>100</v>
      </c>
      <c r="D49" s="577">
        <v>1700</v>
      </c>
      <c r="E49" s="493">
        <v>100</v>
      </c>
      <c r="F49" s="90">
        <v>1495</v>
      </c>
      <c r="G49" s="493">
        <v>100</v>
      </c>
      <c r="H49" s="90">
        <v>1353</v>
      </c>
      <c r="I49" s="210">
        <v>100</v>
      </c>
    </row>
    <row r="51" spans="1:9" ht="12.75" customHeight="1" x14ac:dyDescent="0.25">
      <c r="A51" s="1440" t="s">
        <v>2042</v>
      </c>
      <c r="B51" s="1440"/>
      <c r="C51" s="1440"/>
      <c r="D51" s="1440"/>
      <c r="E51" s="1440"/>
      <c r="F51" s="1440"/>
      <c r="G51" s="1440"/>
      <c r="H51" s="1440"/>
      <c r="I51" s="1440"/>
    </row>
    <row r="52" spans="1:9" ht="13.8" x14ac:dyDescent="0.25">
      <c r="A52" s="1440" t="s">
        <v>2043</v>
      </c>
      <c r="B52" s="1440"/>
      <c r="C52" s="1440"/>
      <c r="D52" s="1440"/>
      <c r="E52" s="1440"/>
      <c r="F52" s="1440"/>
      <c r="G52" s="1440"/>
      <c r="H52" s="1440"/>
      <c r="I52" s="1440"/>
    </row>
    <row r="53" spans="1:9" s="1288" customFormat="1" ht="14.25" customHeight="1" x14ac:dyDescent="0.25">
      <c r="A53" s="1504" t="s">
        <v>2252</v>
      </c>
      <c r="B53" s="1504"/>
      <c r="C53" s="1504"/>
      <c r="D53" s="1504"/>
      <c r="E53" s="1504"/>
      <c r="F53" s="1504"/>
      <c r="G53" s="1504"/>
      <c r="H53" s="1504"/>
      <c r="I53" s="1504"/>
    </row>
    <row r="54" spans="1:9" x14ac:dyDescent="0.25">
      <c r="A54" s="1464"/>
      <c r="B54" s="1464"/>
      <c r="C54" s="1464"/>
      <c r="D54" s="1464"/>
      <c r="E54" s="1464"/>
      <c r="F54" s="1464"/>
      <c r="G54" s="1464"/>
      <c r="H54" s="1464"/>
      <c r="I54" s="1464"/>
    </row>
    <row r="55" spans="1:9" ht="14.25" customHeight="1" x14ac:dyDescent="0.25">
      <c r="A55" s="1463"/>
      <c r="B55" s="1474"/>
      <c r="C55" s="1474"/>
      <c r="D55" s="1474"/>
      <c r="E55" s="1474"/>
      <c r="F55" s="1474"/>
      <c r="G55" s="1474"/>
      <c r="H55" s="1474"/>
      <c r="I55" s="1474"/>
    </row>
    <row r="57" spans="1:9" x14ac:dyDescent="0.25">
      <c r="A57" s="1485"/>
      <c r="B57" s="1485"/>
      <c r="C57" s="1485"/>
      <c r="D57" s="1485"/>
      <c r="E57" s="1485"/>
      <c r="F57" s="1485"/>
      <c r="G57" s="1485"/>
      <c r="H57" s="1485"/>
      <c r="I57" s="1485"/>
    </row>
  </sheetData>
  <customSheetViews>
    <customSheetView guid="{F67F5823-51D5-4D47-B100-5B47C1E6BCB9}" showPageBreaks="1" fitToPage="1" printArea="1">
      <selection activeCell="K56" sqref="K56"/>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40">
      <selection activeCell="K56" sqref="K56"/>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20">
    <mergeCell ref="A57:I57"/>
    <mergeCell ref="A51:I51"/>
    <mergeCell ref="A52:I52"/>
    <mergeCell ref="A24:I24"/>
    <mergeCell ref="A26:I26"/>
    <mergeCell ref="A27:I27"/>
    <mergeCell ref="A55:I55"/>
    <mergeCell ref="H30:I30"/>
    <mergeCell ref="B30:C30"/>
    <mergeCell ref="D30:E30"/>
    <mergeCell ref="F30:G30"/>
    <mergeCell ref="A54:I54"/>
    <mergeCell ref="A53:I53"/>
    <mergeCell ref="B7:C7"/>
    <mergeCell ref="D7:E7"/>
    <mergeCell ref="H7:I7"/>
    <mergeCell ref="A1:I1"/>
    <mergeCell ref="A3:I3"/>
    <mergeCell ref="A4:I4"/>
    <mergeCell ref="F7:G7"/>
  </mergeCells>
  <phoneticPr fontId="0" type="noConversion"/>
  <hyperlinks>
    <hyperlink ref="A53" r:id="rId3" display="Source: Statistics Canada,  2016 Census of Agriculture, Tables 32-10-0403-01, 32-10-0407-01, 32-10-0433-01"/>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pageSetUpPr fitToPage="1"/>
  </sheetPr>
  <dimension ref="A1:N52"/>
  <sheetViews>
    <sheetView zoomScaleNormal="100" workbookViewId="0">
      <selection sqref="A1:I1"/>
    </sheetView>
  </sheetViews>
  <sheetFormatPr defaultRowHeight="13.2" x14ac:dyDescent="0.25"/>
  <cols>
    <col min="1" max="1" width="32.109375" customWidth="1"/>
    <col min="2" max="9" width="9.33203125" bestFit="1" customWidth="1"/>
    <col min="10" max="10" width="9.44140625" bestFit="1" customWidth="1"/>
  </cols>
  <sheetData>
    <row r="1" spans="1:10" ht="17.399999999999999" x14ac:dyDescent="0.3">
      <c r="A1" s="1436" t="s">
        <v>47</v>
      </c>
      <c r="B1" s="1436"/>
      <c r="C1" s="1436"/>
      <c r="D1" s="1436"/>
      <c r="E1" s="1436"/>
      <c r="F1" s="1436"/>
      <c r="G1" s="1436"/>
      <c r="H1" s="1436"/>
      <c r="I1" s="1436"/>
    </row>
    <row r="2" spans="1:10" ht="18" customHeight="1" x14ac:dyDescent="0.3">
      <c r="A2" s="28"/>
      <c r="B2" s="28"/>
      <c r="C2" s="28"/>
      <c r="D2" s="28"/>
      <c r="E2" s="28"/>
    </row>
    <row r="3" spans="1:10" ht="17.399999999999999" x14ac:dyDescent="0.3">
      <c r="A3" s="1437" t="s">
        <v>2540</v>
      </c>
      <c r="B3" s="1437"/>
      <c r="C3" s="1437"/>
      <c r="D3" s="1437"/>
      <c r="E3" s="1437"/>
      <c r="F3" s="1437"/>
      <c r="G3" s="1437"/>
      <c r="H3" s="1437"/>
      <c r="I3" s="1437"/>
    </row>
    <row r="4" spans="1:10" ht="17.399999999999999" x14ac:dyDescent="0.3">
      <c r="A4" s="1437" t="s">
        <v>444</v>
      </c>
      <c r="B4" s="1437"/>
      <c r="C4" s="1437"/>
      <c r="D4" s="1437"/>
      <c r="E4" s="1437"/>
      <c r="F4" s="1437"/>
      <c r="G4" s="1437"/>
      <c r="H4" s="1437"/>
      <c r="I4" s="1437"/>
    </row>
    <row r="5" spans="1:10" ht="17.399999999999999" x14ac:dyDescent="0.3">
      <c r="A5" s="1437" t="s">
        <v>188</v>
      </c>
      <c r="B5" s="1437"/>
      <c r="C5" s="1437"/>
      <c r="D5" s="1437"/>
      <c r="E5" s="1437"/>
      <c r="F5" s="1437"/>
      <c r="G5" s="1437"/>
      <c r="H5" s="1437"/>
      <c r="I5" s="1437"/>
    </row>
    <row r="6" spans="1:10" ht="12.75" customHeight="1" x14ac:dyDescent="0.3">
      <c r="A6" s="16"/>
      <c r="B6" s="16"/>
      <c r="C6" s="16"/>
      <c r="D6" s="16"/>
      <c r="E6" s="16"/>
      <c r="F6" s="16"/>
      <c r="G6" s="16"/>
      <c r="H6" s="16"/>
      <c r="I6" s="16"/>
    </row>
    <row r="8" spans="1:10" s="29" customFormat="1" ht="15.6" x14ac:dyDescent="0.3">
      <c r="A8" s="29" t="s">
        <v>940</v>
      </c>
      <c r="B8" s="38">
        <v>2011</v>
      </c>
      <c r="C8" s="38">
        <v>2012</v>
      </c>
      <c r="D8" s="38">
        <v>2013</v>
      </c>
      <c r="E8" s="38">
        <v>2014</v>
      </c>
      <c r="F8" s="38">
        <v>2015</v>
      </c>
      <c r="G8" s="38">
        <v>2016</v>
      </c>
      <c r="H8" s="38">
        <v>2017</v>
      </c>
      <c r="I8" s="38">
        <v>2018</v>
      </c>
    </row>
    <row r="9" spans="1:10" ht="4.5" customHeight="1" thickBot="1" x14ac:dyDescent="0.3">
      <c r="A9" s="25"/>
      <c r="B9" s="25"/>
      <c r="C9" s="25"/>
      <c r="D9" s="25"/>
      <c r="E9" s="25"/>
      <c r="F9" s="25"/>
      <c r="G9" s="25"/>
      <c r="H9" s="25"/>
      <c r="I9" s="25"/>
    </row>
    <row r="10" spans="1:10" ht="4.5" customHeight="1" x14ac:dyDescent="0.25"/>
    <row r="11" spans="1:10" s="27" customFormat="1" ht="13.8" x14ac:dyDescent="0.25">
      <c r="A11" s="27" t="s">
        <v>720</v>
      </c>
      <c r="B11" s="207">
        <v>61</v>
      </c>
      <c r="C11" s="207">
        <v>65</v>
      </c>
      <c r="D11" s="207">
        <v>48</v>
      </c>
      <c r="E11" s="207">
        <v>48</v>
      </c>
      <c r="F11" s="545" t="s">
        <v>1818</v>
      </c>
      <c r="G11" s="545">
        <v>36</v>
      </c>
      <c r="H11" s="207">
        <v>41</v>
      </c>
      <c r="I11" s="97">
        <v>37.4</v>
      </c>
    </row>
    <row r="12" spans="1:10" s="27" customFormat="1" ht="13.8" x14ac:dyDescent="0.25">
      <c r="A12" s="27" t="s">
        <v>93</v>
      </c>
      <c r="B12" s="207">
        <v>27</v>
      </c>
      <c r="C12" s="207">
        <v>30</v>
      </c>
      <c r="D12" s="207">
        <v>16</v>
      </c>
      <c r="E12" s="207">
        <v>31</v>
      </c>
      <c r="F12" s="545" t="s">
        <v>1818</v>
      </c>
      <c r="G12" s="545">
        <v>22</v>
      </c>
      <c r="H12" s="207">
        <v>21</v>
      </c>
      <c r="I12" s="97">
        <v>21.9</v>
      </c>
    </row>
    <row r="13" spans="1:10" s="27" customFormat="1" ht="13.8" x14ac:dyDescent="0.25">
      <c r="A13" s="27" t="s">
        <v>866</v>
      </c>
      <c r="B13" s="545" t="s">
        <v>1818</v>
      </c>
      <c r="C13" s="545" t="s">
        <v>1818</v>
      </c>
      <c r="D13" s="545" t="s">
        <v>1818</v>
      </c>
      <c r="E13" s="545" t="s">
        <v>1818</v>
      </c>
      <c r="F13" s="545" t="s">
        <v>1818</v>
      </c>
      <c r="G13" s="545" t="s">
        <v>1818</v>
      </c>
      <c r="H13" s="545" t="s">
        <v>1818</v>
      </c>
      <c r="I13" s="545" t="s">
        <v>1818</v>
      </c>
    </row>
    <row r="14" spans="1:10" s="27" customFormat="1" ht="13.8" x14ac:dyDescent="0.25">
      <c r="A14" s="27" t="s">
        <v>94</v>
      </c>
      <c r="B14" s="220">
        <v>1</v>
      </c>
      <c r="C14" s="220">
        <v>0</v>
      </c>
      <c r="D14" s="220">
        <v>5</v>
      </c>
      <c r="E14" s="220">
        <v>0</v>
      </c>
      <c r="F14" s="1387" t="s">
        <v>1818</v>
      </c>
      <c r="G14" s="545">
        <v>0</v>
      </c>
      <c r="H14" s="220">
        <v>0</v>
      </c>
      <c r="I14" s="220">
        <v>0</v>
      </c>
    </row>
    <row r="15" spans="1:10" s="27" customFormat="1" ht="4.5" customHeight="1" x14ac:dyDescent="0.25">
      <c r="B15" s="207"/>
      <c r="C15" s="207"/>
      <c r="D15" s="207"/>
      <c r="E15" s="207"/>
      <c r="F15" s="207"/>
      <c r="G15" s="1193"/>
      <c r="H15" s="207"/>
      <c r="I15" s="207"/>
    </row>
    <row r="16" spans="1:10" s="33" customFormat="1" ht="13.8" x14ac:dyDescent="0.25">
      <c r="A16" s="33" t="s">
        <v>95</v>
      </c>
      <c r="B16" s="208">
        <v>89</v>
      </c>
      <c r="C16" s="208">
        <v>95</v>
      </c>
      <c r="D16" s="208">
        <v>69</v>
      </c>
      <c r="E16" s="208">
        <v>79</v>
      </c>
      <c r="F16" s="1388" t="s">
        <v>1818</v>
      </c>
      <c r="G16" s="545">
        <v>58</v>
      </c>
      <c r="H16" s="208">
        <v>62</v>
      </c>
      <c r="I16" s="154">
        <v>59.3</v>
      </c>
      <c r="J16" s="535"/>
    </row>
    <row r="17" spans="1:10" s="27" customFormat="1" ht="13.5" customHeight="1" x14ac:dyDescent="0.25">
      <c r="A17" s="27" t="s">
        <v>541</v>
      </c>
      <c r="B17" s="207">
        <v>198</v>
      </c>
      <c r="C17" s="207">
        <v>288</v>
      </c>
      <c r="D17" s="207">
        <v>227</v>
      </c>
      <c r="E17" s="207">
        <v>227</v>
      </c>
      <c r="F17" s="545" t="s">
        <v>1818</v>
      </c>
      <c r="G17" s="545">
        <v>233</v>
      </c>
      <c r="H17" s="207">
        <v>282</v>
      </c>
      <c r="I17" s="207">
        <v>282</v>
      </c>
      <c r="J17" s="207"/>
    </row>
    <row r="18" spans="1:10" s="27" customFormat="1" ht="13.8" x14ac:dyDescent="0.25">
      <c r="A18" s="27" t="s">
        <v>867</v>
      </c>
      <c r="B18" s="220">
        <v>99</v>
      </c>
      <c r="C18" s="220">
        <v>59</v>
      </c>
      <c r="D18" s="220">
        <v>59</v>
      </c>
      <c r="E18" s="220">
        <v>59</v>
      </c>
      <c r="F18" s="1387" t="s">
        <v>1818</v>
      </c>
      <c r="G18" s="545">
        <v>49</v>
      </c>
      <c r="H18" s="220">
        <v>59</v>
      </c>
      <c r="I18" s="1387" t="s">
        <v>1818</v>
      </c>
    </row>
    <row r="19" spans="1:10" s="27" customFormat="1" ht="4.5" customHeight="1" x14ac:dyDescent="0.25">
      <c r="B19" s="207"/>
      <c r="C19" s="207"/>
      <c r="D19" s="207"/>
      <c r="E19" s="207"/>
      <c r="F19" s="545"/>
      <c r="G19" s="1194"/>
      <c r="H19" s="207"/>
      <c r="I19" s="207"/>
    </row>
    <row r="20" spans="1:10" s="33" customFormat="1" ht="13.8" x14ac:dyDescent="0.25">
      <c r="A20" s="33" t="s">
        <v>912</v>
      </c>
      <c r="B20" s="208">
        <v>386</v>
      </c>
      <c r="C20" s="208">
        <v>442</v>
      </c>
      <c r="D20" s="208">
        <v>355</v>
      </c>
      <c r="E20" s="208">
        <v>365</v>
      </c>
      <c r="F20" s="1388" t="s">
        <v>1818</v>
      </c>
      <c r="G20" s="545">
        <v>340</v>
      </c>
      <c r="H20" s="208">
        <v>403</v>
      </c>
      <c r="I20" s="1388" t="s">
        <v>1818</v>
      </c>
      <c r="J20" s="535"/>
    </row>
    <row r="21" spans="1:10" s="43" customFormat="1" ht="11.4" x14ac:dyDescent="0.2">
      <c r="A21" s="43" t="s">
        <v>571</v>
      </c>
      <c r="B21" s="198">
        <v>0.52083333333332593</v>
      </c>
      <c r="C21" s="198">
        <v>14.507772020725396</v>
      </c>
      <c r="D21" s="198">
        <v>-19.683257918552034</v>
      </c>
      <c r="E21" s="198">
        <v>2.8169014084507005</v>
      </c>
      <c r="F21" s="199" t="s">
        <v>1278</v>
      </c>
      <c r="G21" s="1337" t="s">
        <v>1278</v>
      </c>
      <c r="H21" s="1337">
        <v>18.529411764705884</v>
      </c>
      <c r="I21" s="1337" t="s">
        <v>1278</v>
      </c>
    </row>
    <row r="22" spans="1:10" s="27" customFormat="1" ht="12.75" customHeight="1" x14ac:dyDescent="0.25"/>
    <row r="23" spans="1:10" ht="12" customHeight="1" x14ac:dyDescent="0.25">
      <c r="A23" s="27"/>
      <c r="B23" s="207"/>
      <c r="C23" s="207"/>
      <c r="D23" s="207"/>
      <c r="E23" s="207"/>
      <c r="F23" s="207"/>
      <c r="G23" s="207"/>
      <c r="H23" s="207"/>
      <c r="I23" s="207"/>
    </row>
    <row r="24" spans="1:10" ht="13.8" x14ac:dyDescent="0.25">
      <c r="A24" s="1183" t="s">
        <v>2153</v>
      </c>
    </row>
    <row r="25" spans="1:10" ht="13.8" x14ac:dyDescent="0.25">
      <c r="A25" s="27"/>
      <c r="B25" s="161"/>
      <c r="C25" s="161"/>
      <c r="D25" s="161"/>
      <c r="E25" s="33"/>
    </row>
    <row r="26" spans="1:10" ht="12.75" customHeight="1" x14ac:dyDescent="0.25">
      <c r="A26" s="161"/>
      <c r="B26" s="161"/>
      <c r="C26" s="161"/>
      <c r="D26" s="161"/>
      <c r="E26" s="161"/>
    </row>
    <row r="27" spans="1:10" ht="17.399999999999999" x14ac:dyDescent="0.3">
      <c r="A27" s="1436" t="s">
        <v>48</v>
      </c>
      <c r="B27" s="1436"/>
      <c r="C27" s="1436"/>
      <c r="D27" s="1436"/>
      <c r="E27" s="1436"/>
      <c r="F27" s="1436"/>
      <c r="G27" s="1436"/>
      <c r="H27" s="1436"/>
      <c r="I27" s="1436"/>
      <c r="J27" s="30"/>
    </row>
    <row r="28" spans="1:10" ht="17.399999999999999" x14ac:dyDescent="0.3">
      <c r="A28" s="49"/>
      <c r="C28" s="2"/>
      <c r="D28" s="2"/>
      <c r="E28" s="2"/>
      <c r="F28" s="2"/>
      <c r="G28" s="2"/>
      <c r="H28" s="2"/>
      <c r="I28" s="2"/>
      <c r="J28" s="2"/>
    </row>
    <row r="29" spans="1:10" ht="17.399999999999999" x14ac:dyDescent="0.3">
      <c r="A29" s="1437" t="s">
        <v>2598</v>
      </c>
      <c r="B29" s="1437"/>
      <c r="C29" s="1437"/>
      <c r="D29" s="1437"/>
      <c r="E29" s="1437"/>
      <c r="F29" s="1437"/>
      <c r="G29" s="1437"/>
      <c r="H29" s="1437"/>
      <c r="I29" s="1437"/>
      <c r="J29" s="30"/>
    </row>
    <row r="30" spans="1:10" ht="17.399999999999999" x14ac:dyDescent="0.3">
      <c r="A30" s="1437" t="s">
        <v>444</v>
      </c>
      <c r="B30" s="1437"/>
      <c r="C30" s="1437"/>
      <c r="D30" s="1437"/>
      <c r="E30" s="1437"/>
      <c r="F30" s="1437"/>
      <c r="G30" s="1437"/>
      <c r="H30" s="1437"/>
      <c r="I30" s="1437"/>
      <c r="J30" s="30"/>
    </row>
    <row r="31" spans="1:10" ht="17.399999999999999" x14ac:dyDescent="0.3">
      <c r="A31" s="1437" t="s">
        <v>189</v>
      </c>
      <c r="B31" s="1437"/>
      <c r="C31" s="1437"/>
      <c r="D31" s="1437"/>
      <c r="E31" s="1437"/>
      <c r="F31" s="1437"/>
      <c r="G31" s="1437"/>
      <c r="H31" s="1437"/>
      <c r="I31" s="1437"/>
      <c r="J31" s="30"/>
    </row>
    <row r="32" spans="1:10" ht="12.75" customHeight="1" x14ac:dyDescent="0.3">
      <c r="A32" s="16"/>
      <c r="B32" s="16"/>
      <c r="C32" s="16"/>
      <c r="D32" s="16"/>
      <c r="E32" s="16"/>
      <c r="F32" s="16"/>
      <c r="G32" s="16"/>
      <c r="H32" s="16"/>
      <c r="I32" s="16"/>
      <c r="J32" s="30"/>
    </row>
    <row r="34" spans="1:14" ht="17.25" customHeight="1" x14ac:dyDescent="0.3">
      <c r="A34" s="79"/>
      <c r="B34" s="1499">
        <v>2016</v>
      </c>
      <c r="C34" s="1500"/>
      <c r="D34" s="1499">
        <v>2017</v>
      </c>
      <c r="E34" s="1500"/>
      <c r="F34" s="1499">
        <v>2018</v>
      </c>
      <c r="G34" s="1500"/>
      <c r="H34" s="1499" t="s">
        <v>2365</v>
      </c>
      <c r="I34" s="1500"/>
    </row>
    <row r="35" spans="1:14" ht="15.6" x14ac:dyDescent="0.3">
      <c r="A35" s="38"/>
      <c r="B35" s="1410" t="s">
        <v>97</v>
      </c>
      <c r="C35" s="1411" t="s">
        <v>98</v>
      </c>
      <c r="D35" s="1410" t="s">
        <v>97</v>
      </c>
      <c r="E35" s="1411" t="s">
        <v>98</v>
      </c>
      <c r="F35" s="1410" t="s">
        <v>97</v>
      </c>
      <c r="G35" s="1411" t="s">
        <v>98</v>
      </c>
      <c r="H35" s="1231" t="s">
        <v>97</v>
      </c>
      <c r="I35" s="1232" t="s">
        <v>98</v>
      </c>
    </row>
    <row r="36" spans="1:14" ht="15.6" x14ac:dyDescent="0.3">
      <c r="A36" s="11" t="s">
        <v>941</v>
      </c>
      <c r="B36" s="1410" t="s">
        <v>99</v>
      </c>
      <c r="C36" s="1411" t="s">
        <v>100</v>
      </c>
      <c r="D36" s="1410" t="s">
        <v>99</v>
      </c>
      <c r="E36" s="1411" t="s">
        <v>100</v>
      </c>
      <c r="F36" s="1410" t="s">
        <v>99</v>
      </c>
      <c r="G36" s="1411" t="s">
        <v>100</v>
      </c>
      <c r="H36" s="1231" t="s">
        <v>99</v>
      </c>
      <c r="I36" s="1232" t="s">
        <v>100</v>
      </c>
    </row>
    <row r="37" spans="1:14" ht="4.5" customHeight="1" thickBot="1" x14ac:dyDescent="0.3">
      <c r="A37" s="25"/>
      <c r="B37" s="573"/>
      <c r="C37" s="574"/>
      <c r="D37" s="573"/>
      <c r="E37" s="574"/>
      <c r="F37" s="573"/>
      <c r="G37" s="574"/>
      <c r="H37" s="573"/>
      <c r="I37" s="574"/>
    </row>
    <row r="38" spans="1:14" ht="4.5" customHeight="1" x14ac:dyDescent="0.25">
      <c r="B38" s="575"/>
      <c r="C38" s="489"/>
      <c r="D38" s="575"/>
      <c r="E38" s="489"/>
      <c r="F38" s="575"/>
      <c r="G38" s="489"/>
      <c r="H38" s="575"/>
      <c r="I38" s="489"/>
    </row>
    <row r="39" spans="1:14" ht="13.8" x14ac:dyDescent="0.25">
      <c r="A39" s="10" t="s">
        <v>96</v>
      </c>
      <c r="B39" s="1233">
        <v>0.1</v>
      </c>
      <c r="C39" s="1234">
        <v>0.7</v>
      </c>
      <c r="D39" s="1233">
        <v>0.1</v>
      </c>
      <c r="E39" s="1234">
        <v>0.8</v>
      </c>
      <c r="F39" s="1233">
        <v>0.1</v>
      </c>
      <c r="G39" s="1234">
        <v>0.6</v>
      </c>
      <c r="H39" s="1233">
        <v>0.1</v>
      </c>
      <c r="I39" s="1234">
        <v>0.9</v>
      </c>
      <c r="J39" s="459"/>
      <c r="K39" s="120"/>
      <c r="N39" s="120"/>
    </row>
    <row r="40" spans="1:14" ht="13.8" x14ac:dyDescent="0.25">
      <c r="A40" s="10" t="s">
        <v>936</v>
      </c>
      <c r="B40" s="1010">
        <v>12.9</v>
      </c>
      <c r="C40" s="490">
        <v>11.6</v>
      </c>
      <c r="D40" s="1010">
        <v>14.2</v>
      </c>
      <c r="E40" s="490">
        <v>14.6</v>
      </c>
      <c r="F40" s="1010">
        <v>10.6</v>
      </c>
      <c r="G40" s="490">
        <v>12.7</v>
      </c>
      <c r="H40" s="1010">
        <v>10</v>
      </c>
      <c r="I40" s="490">
        <v>14.5</v>
      </c>
      <c r="J40" s="459"/>
      <c r="K40" s="120"/>
    </row>
    <row r="41" spans="1:14" ht="13.8" x14ac:dyDescent="0.25">
      <c r="A41" s="10" t="s">
        <v>937</v>
      </c>
      <c r="B41" s="1233">
        <v>92.5</v>
      </c>
      <c r="C41" s="490">
        <v>255.7</v>
      </c>
      <c r="D41" s="1233">
        <v>103.9</v>
      </c>
      <c r="E41" s="490">
        <v>308.7</v>
      </c>
      <c r="F41" s="1233">
        <v>103.2</v>
      </c>
      <c r="G41" s="490">
        <v>280.7</v>
      </c>
      <c r="H41" s="1233">
        <v>110.6</v>
      </c>
      <c r="I41" s="490">
        <v>333.5</v>
      </c>
      <c r="J41" s="459"/>
      <c r="K41" s="120"/>
    </row>
    <row r="42" spans="1:14" x14ac:dyDescent="0.25">
      <c r="A42" s="218" t="s">
        <v>65</v>
      </c>
      <c r="B42" s="1235">
        <v>30.6</v>
      </c>
      <c r="C42" s="1236">
        <v>193.6</v>
      </c>
      <c r="D42" s="1235">
        <v>36.4</v>
      </c>
      <c r="E42" s="1236">
        <v>225.9</v>
      </c>
      <c r="F42" s="1235">
        <v>38.700000000000003</v>
      </c>
      <c r="G42" s="1236">
        <v>200.2</v>
      </c>
      <c r="H42" s="1235">
        <v>42.3</v>
      </c>
      <c r="I42" s="1236">
        <v>238.5</v>
      </c>
      <c r="J42" s="459"/>
      <c r="K42" s="120"/>
    </row>
    <row r="43" spans="1:14" x14ac:dyDescent="0.25">
      <c r="A43" s="218" t="s">
        <v>66</v>
      </c>
      <c r="B43" s="1237">
        <f>B41-B42</f>
        <v>61.9</v>
      </c>
      <c r="C43" s="1238">
        <f t="shared" ref="C43:I43" si="0">C41-C42</f>
        <v>62.099999999999994</v>
      </c>
      <c r="D43" s="1237">
        <f t="shared" si="0"/>
        <v>67.5</v>
      </c>
      <c r="E43" s="1238">
        <f t="shared" si="0"/>
        <v>82.799999999999983</v>
      </c>
      <c r="F43" s="1237">
        <f t="shared" si="0"/>
        <v>64.5</v>
      </c>
      <c r="G43" s="1238">
        <f t="shared" si="0"/>
        <v>80.5</v>
      </c>
      <c r="H43" s="1237">
        <f t="shared" si="0"/>
        <v>68.3</v>
      </c>
      <c r="I43" s="1238">
        <f t="shared" si="0"/>
        <v>95</v>
      </c>
      <c r="J43" s="459"/>
      <c r="K43" s="120"/>
    </row>
    <row r="44" spans="1:14" ht="13.8" x14ac:dyDescent="0.25">
      <c r="A44" s="10" t="s">
        <v>938</v>
      </c>
      <c r="B44" s="1010">
        <v>2</v>
      </c>
      <c r="C44" s="490">
        <v>0.2</v>
      </c>
      <c r="D44" s="1010">
        <v>0</v>
      </c>
      <c r="E44" s="490">
        <v>0</v>
      </c>
      <c r="F44" s="1010">
        <v>2.6</v>
      </c>
      <c r="G44" s="490">
        <v>0.5</v>
      </c>
      <c r="H44" s="1010">
        <v>0.1</v>
      </c>
      <c r="I44" s="490">
        <v>0.1</v>
      </c>
      <c r="J44" s="459"/>
      <c r="K44" s="120"/>
    </row>
    <row r="45" spans="1:14" ht="4.5" customHeight="1" x14ac:dyDescent="0.25">
      <c r="A45" s="10"/>
      <c r="B45" s="1239"/>
      <c r="C45" s="1240"/>
      <c r="D45" s="1239"/>
      <c r="E45" s="1240"/>
      <c r="F45" s="1239"/>
      <c r="G45" s="1240"/>
      <c r="H45" s="1239"/>
      <c r="I45" s="1240"/>
    </row>
    <row r="46" spans="1:14" s="35" customFormat="1" ht="13.8" x14ac:dyDescent="0.25">
      <c r="A46" s="62" t="s">
        <v>939</v>
      </c>
      <c r="B46" s="1241">
        <v>107.6</v>
      </c>
      <c r="C46" s="996">
        <v>268.5</v>
      </c>
      <c r="D46" s="1241">
        <v>118.3</v>
      </c>
      <c r="E46" s="996">
        <v>324.3</v>
      </c>
      <c r="F46" s="1241">
        <v>116.5</v>
      </c>
      <c r="G46" s="996">
        <v>294.5</v>
      </c>
      <c r="H46" s="1241">
        <v>120.79999999999998</v>
      </c>
      <c r="I46" s="996">
        <v>349</v>
      </c>
    </row>
    <row r="47" spans="1:14" s="43" customFormat="1" ht="11.4" x14ac:dyDescent="0.2">
      <c r="A47" s="43" t="s">
        <v>571</v>
      </c>
      <c r="B47" s="1237">
        <v>2.2999999999999998</v>
      </c>
      <c r="C47" s="1238">
        <v>23.1</v>
      </c>
      <c r="D47" s="1237">
        <v>9</v>
      </c>
      <c r="E47" s="1238">
        <v>20.7</v>
      </c>
      <c r="F47" s="1237">
        <v>-1.5</v>
      </c>
      <c r="G47" s="1238">
        <v>-9.1</v>
      </c>
      <c r="H47" s="1237">
        <v>3.7</v>
      </c>
      <c r="I47" s="1238">
        <v>18.5</v>
      </c>
    </row>
    <row r="48" spans="1:14" ht="12.75" customHeight="1" x14ac:dyDescent="0.25">
      <c r="A48" s="125"/>
      <c r="B48" s="10"/>
      <c r="C48" s="66"/>
      <c r="D48" s="66"/>
      <c r="E48" s="66"/>
      <c r="F48" s="66"/>
      <c r="G48" s="66"/>
      <c r="H48" s="66"/>
      <c r="I48" s="66"/>
      <c r="J48" s="66"/>
    </row>
    <row r="49" spans="1:10" ht="13.8" x14ac:dyDescent="0.25">
      <c r="A49" s="27" t="s">
        <v>904</v>
      </c>
      <c r="J49" s="459"/>
    </row>
    <row r="50" spans="1:10" ht="12.75" customHeight="1" x14ac:dyDescent="0.25">
      <c r="A50" s="27"/>
    </row>
    <row r="51" spans="1:10" ht="27.75" customHeight="1" x14ac:dyDescent="0.25">
      <c r="A51" s="1448" t="s">
        <v>2182</v>
      </c>
      <c r="B51" s="1448"/>
      <c r="C51" s="1448"/>
      <c r="D51" s="1448"/>
      <c r="E51" s="1448"/>
      <c r="F51" s="1448"/>
      <c r="G51" s="1448"/>
      <c r="H51" s="1448"/>
      <c r="I51" s="1448"/>
    </row>
    <row r="52" spans="1:10" ht="13.8" x14ac:dyDescent="0.25">
      <c r="A52" s="161"/>
    </row>
  </sheetData>
  <customSheetViews>
    <customSheetView guid="{F67F5823-51D5-4D47-B100-5B47C1E6BCB9}" showPageBreaks="1" fitToPage="1" printArea="1" topLeftCell="A16">
      <selection activeCell="J17" sqref="J17"/>
      <pageMargins left="0.75" right="0.75" top="1" bottom="1" header="0.5" footer="0.5"/>
      <printOptions horizontalCentered="1"/>
      <pageSetup scale="82" firstPageNumber="33" orientation="portrait" horizontalDpi="4294967292" verticalDpi="300" r:id="rId1"/>
      <headerFooter alignWithMargins="0">
        <oddFooter>&amp;C&amp;P</oddFooter>
      </headerFooter>
    </customSheetView>
    <customSheetView guid="{9014CDA8-C3FC-41E6-A045-DAEFC55B82B1}" showPageBreaks="1" fitToPage="1" printArea="1" topLeftCell="A37">
      <selection activeCell="A20" sqref="A20"/>
      <pageMargins left="0.75" right="0.75" top="1" bottom="1" header="0.5" footer="0.5"/>
      <printOptions horizontalCentered="1"/>
      <pageSetup scale="84" firstPageNumber="33" orientation="portrait" horizontalDpi="4294967292" verticalDpi="300" r:id="rId2"/>
      <headerFooter alignWithMargins="0">
        <oddFooter>&amp;C&amp;P</oddFooter>
      </headerFooter>
    </customSheetView>
  </customSheetViews>
  <mergeCells count="13">
    <mergeCell ref="A31:I31"/>
    <mergeCell ref="A30:I30"/>
    <mergeCell ref="A3:I3"/>
    <mergeCell ref="A5:I5"/>
    <mergeCell ref="A1:I1"/>
    <mergeCell ref="A4:I4"/>
    <mergeCell ref="A27:I27"/>
    <mergeCell ref="A29:I29"/>
    <mergeCell ref="A51:I51"/>
    <mergeCell ref="B34:C34"/>
    <mergeCell ref="D34:E34"/>
    <mergeCell ref="F34:G34"/>
    <mergeCell ref="H34:I34"/>
  </mergeCells>
  <phoneticPr fontId="0" type="noConversion"/>
  <printOptions horizontalCentered="1"/>
  <pageMargins left="0.74803149606299202" right="0.74803149606299202" top="0.98425196850393704" bottom="0.98425196850393704" header="0.511811023622047" footer="0.511811023622047"/>
  <pageSetup scale="85" firstPageNumber="27" orientation="portrait" useFirstPageNumber="1" r:id="rId3"/>
  <headerFooter alignWithMargins="0"/>
  <legacyDrawingHF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14"/>
    <pageSetUpPr fitToPage="1"/>
  </sheetPr>
  <dimension ref="B1:N57"/>
  <sheetViews>
    <sheetView zoomScaleNormal="100" workbookViewId="0">
      <selection activeCell="B1" sqref="B1:H1"/>
    </sheetView>
  </sheetViews>
  <sheetFormatPr defaultRowHeight="13.2" x14ac:dyDescent="0.25"/>
  <cols>
    <col min="3" max="3" width="9.44140625" customWidth="1"/>
    <col min="4" max="4" width="12" customWidth="1"/>
    <col min="5" max="5" width="11" customWidth="1"/>
    <col min="6" max="9" width="12.6640625" customWidth="1"/>
    <col min="10" max="11" width="11.33203125" bestFit="1" customWidth="1"/>
    <col min="12" max="12" width="9.44140625" bestFit="1" customWidth="1"/>
    <col min="13" max="13" width="15.109375" customWidth="1"/>
    <col min="14" max="14" width="9.44140625" bestFit="1" customWidth="1"/>
  </cols>
  <sheetData>
    <row r="1" spans="2:13" ht="17.399999999999999" x14ac:dyDescent="0.3">
      <c r="B1" s="1436" t="s">
        <v>290</v>
      </c>
      <c r="C1" s="1436"/>
      <c r="D1" s="1436"/>
      <c r="E1" s="1436"/>
      <c r="F1" s="1436"/>
      <c r="G1" s="1436"/>
      <c r="H1" s="1436"/>
      <c r="I1" s="1037"/>
    </row>
    <row r="2" spans="2:13" ht="18" customHeight="1" x14ac:dyDescent="0.3">
      <c r="C2" s="16"/>
      <c r="D2" s="16"/>
      <c r="E2" s="16"/>
      <c r="F2" s="16"/>
      <c r="G2" s="16"/>
      <c r="H2" s="31"/>
      <c r="I2" s="31"/>
    </row>
    <row r="3" spans="2:13" ht="17.399999999999999" x14ac:dyDescent="0.3">
      <c r="B3" s="1437" t="s">
        <v>2599</v>
      </c>
      <c r="C3" s="1437"/>
      <c r="D3" s="1437"/>
      <c r="E3" s="1437"/>
      <c r="F3" s="1437"/>
      <c r="G3" s="1437"/>
      <c r="H3" s="1437"/>
      <c r="I3" s="1036"/>
    </row>
    <row r="4" spans="2:13" ht="17.399999999999999" x14ac:dyDescent="0.3">
      <c r="B4" s="1437" t="s">
        <v>444</v>
      </c>
      <c r="C4" s="1437"/>
      <c r="D4" s="1437"/>
      <c r="E4" s="1437"/>
      <c r="F4" s="1437"/>
      <c r="G4" s="1437"/>
      <c r="H4" s="1437"/>
      <c r="I4" s="1036"/>
    </row>
    <row r="7" spans="2:13" ht="15.6" x14ac:dyDescent="0.3">
      <c r="D7" s="1505" t="s">
        <v>97</v>
      </c>
      <c r="E7" s="1505"/>
      <c r="F7" s="1505" t="s">
        <v>98</v>
      </c>
      <c r="G7" s="1505"/>
    </row>
    <row r="8" spans="2:13" ht="28.5" customHeight="1" x14ac:dyDescent="0.3">
      <c r="C8" s="29"/>
      <c r="D8" s="1041" t="s">
        <v>1932</v>
      </c>
      <c r="E8" s="1042" t="s">
        <v>1073</v>
      </c>
      <c r="F8" s="1041" t="s">
        <v>1933</v>
      </c>
      <c r="G8" s="1042" t="s">
        <v>1073</v>
      </c>
      <c r="H8" s="29"/>
      <c r="I8" s="29"/>
      <c r="J8" s="29"/>
      <c r="K8" s="29"/>
      <c r="L8" s="29"/>
    </row>
    <row r="9" spans="2:13" ht="4.5" customHeight="1" thickBot="1" x14ac:dyDescent="0.3">
      <c r="C9" s="25"/>
      <c r="D9" s="1043"/>
      <c r="E9" s="1044"/>
      <c r="F9" s="1043"/>
      <c r="G9" s="1044"/>
    </row>
    <row r="10" spans="2:13" ht="4.5" customHeight="1" x14ac:dyDescent="0.25">
      <c r="C10" s="1040"/>
      <c r="D10" s="1045"/>
      <c r="E10" s="1046"/>
      <c r="F10" s="1045"/>
      <c r="G10" s="1046"/>
    </row>
    <row r="11" spans="2:13" ht="15" customHeight="1" x14ac:dyDescent="0.25">
      <c r="C11" s="1040">
        <v>2005</v>
      </c>
      <c r="D11" s="1017">
        <v>18484601</v>
      </c>
      <c r="E11" s="1047">
        <v>-7.1404249940671072E-2</v>
      </c>
      <c r="F11" s="1048">
        <v>103222000</v>
      </c>
      <c r="G11" s="1047">
        <v>3.1194775841910216E-2</v>
      </c>
      <c r="K11" s="1419">
        <f>ROUND(D11/1000000,1)</f>
        <v>18.5</v>
      </c>
      <c r="L11" s="1419"/>
      <c r="M11" s="1419">
        <f>ROUND(F11/1000000,1)</f>
        <v>103.2</v>
      </c>
    </row>
    <row r="12" spans="2:13" ht="15" customHeight="1" x14ac:dyDescent="0.25">
      <c r="C12" s="1040">
        <v>2006</v>
      </c>
      <c r="D12" s="1017">
        <v>21480012</v>
      </c>
      <c r="E12" s="1047">
        <v>0.1620489941871075</v>
      </c>
      <c r="F12" s="1048">
        <v>113391000</v>
      </c>
      <c r="G12" s="1047">
        <v>9.8515820270872467E-2</v>
      </c>
      <c r="K12" s="1419">
        <f t="shared" ref="K12:K25" si="0">ROUND(D12/1000000,1)</f>
        <v>21.5</v>
      </c>
      <c r="L12" s="1419"/>
      <c r="M12" s="1419">
        <f t="shared" ref="M12:M25" si="1">ROUND(F12/1000000,1)</f>
        <v>113.4</v>
      </c>
    </row>
    <row r="13" spans="2:13" ht="15" customHeight="1" x14ac:dyDescent="0.25">
      <c r="C13" s="1040">
        <v>2007</v>
      </c>
      <c r="D13" s="1017">
        <v>20124034</v>
      </c>
      <c r="E13" s="1047">
        <v>-6.3127432144823747E-2</v>
      </c>
      <c r="F13" s="1048">
        <v>108647000</v>
      </c>
      <c r="G13" s="1047">
        <v>-4.1837535606882414E-2</v>
      </c>
      <c r="K13" s="1419">
        <f t="shared" si="0"/>
        <v>20.100000000000001</v>
      </c>
      <c r="L13" s="1419"/>
      <c r="M13" s="1419">
        <f t="shared" si="1"/>
        <v>108.6</v>
      </c>
    </row>
    <row r="14" spans="2:13" ht="15" customHeight="1" x14ac:dyDescent="0.25">
      <c r="C14" s="1040">
        <v>2008</v>
      </c>
      <c r="D14" s="1017">
        <v>21902342</v>
      </c>
      <c r="E14" s="1047">
        <v>8.8367372068641981E-2</v>
      </c>
      <c r="F14" s="1048">
        <v>100740249</v>
      </c>
      <c r="G14" s="1047">
        <v>-7.2774683148177144E-2</v>
      </c>
      <c r="K14" s="1419">
        <f t="shared" si="0"/>
        <v>21.9</v>
      </c>
      <c r="L14" s="1419"/>
      <c r="M14" s="1419">
        <f t="shared" si="1"/>
        <v>100.7</v>
      </c>
    </row>
    <row r="15" spans="2:13" ht="15" customHeight="1" x14ac:dyDescent="0.25">
      <c r="C15" s="1040">
        <v>2009</v>
      </c>
      <c r="D15" s="1017">
        <v>22356769</v>
      </c>
      <c r="E15" s="1047">
        <v>2.0747872533448675E-2</v>
      </c>
      <c r="F15" s="1048">
        <v>71895000</v>
      </c>
      <c r="G15" s="1047">
        <v>-0.28633291347135736</v>
      </c>
      <c r="K15" s="1419">
        <f t="shared" si="0"/>
        <v>22.4</v>
      </c>
      <c r="L15" s="1419"/>
      <c r="M15" s="1419">
        <f t="shared" si="1"/>
        <v>71.900000000000006</v>
      </c>
    </row>
    <row r="16" spans="2:13" ht="15" customHeight="1" x14ac:dyDescent="0.25">
      <c r="C16" s="1040">
        <v>2010</v>
      </c>
      <c r="D16" s="1017">
        <v>23821531</v>
      </c>
      <c r="E16" s="1047">
        <v>6.551760677045948E-2</v>
      </c>
      <c r="F16" s="1048">
        <v>71833585</v>
      </c>
      <c r="G16" s="1047">
        <v>-8.5423186591560007E-4</v>
      </c>
      <c r="K16" s="1419">
        <f t="shared" si="0"/>
        <v>23.8</v>
      </c>
      <c r="L16" s="1419"/>
      <c r="M16" s="1419">
        <f t="shared" si="1"/>
        <v>71.8</v>
      </c>
    </row>
    <row r="17" spans="2:14" ht="15" customHeight="1" x14ac:dyDescent="0.25">
      <c r="C17" s="1040">
        <v>2011</v>
      </c>
      <c r="D17" s="1017">
        <v>20737679</v>
      </c>
      <c r="E17" s="1047">
        <v>-0.12945649882872767</v>
      </c>
      <c r="F17" s="1048">
        <v>71439410</v>
      </c>
      <c r="G17" s="1047">
        <v>-5.4873357636264775E-3</v>
      </c>
      <c r="K17" s="1419">
        <f t="shared" si="0"/>
        <v>20.7</v>
      </c>
      <c r="L17" s="1419"/>
      <c r="M17" s="1419">
        <f t="shared" si="1"/>
        <v>71.400000000000006</v>
      </c>
    </row>
    <row r="18" spans="2:14" ht="15" customHeight="1" x14ac:dyDescent="0.25">
      <c r="C18" s="1040">
        <v>2012</v>
      </c>
      <c r="D18" s="1017">
        <v>27298008</v>
      </c>
      <c r="E18" s="1047">
        <v>0.31634827600523674</v>
      </c>
      <c r="F18" s="1048">
        <v>113756871</v>
      </c>
      <c r="G18" s="1047">
        <v>0.59235457011753034</v>
      </c>
      <c r="K18" s="1419">
        <f t="shared" si="0"/>
        <v>27.3</v>
      </c>
      <c r="L18" s="1419"/>
      <c r="M18" s="1419">
        <f t="shared" si="1"/>
        <v>113.8</v>
      </c>
    </row>
    <row r="19" spans="2:14" ht="15" customHeight="1" x14ac:dyDescent="0.25">
      <c r="C19" s="1040">
        <v>2013</v>
      </c>
      <c r="D19" s="1017">
        <v>28358617</v>
      </c>
      <c r="E19" s="1047">
        <v>3.8852981506928952E-2</v>
      </c>
      <c r="F19" s="1048">
        <v>91385246.75</v>
      </c>
      <c r="G19" s="1047">
        <v>-0.19666174054664354</v>
      </c>
      <c r="K19" s="1419">
        <f t="shared" si="0"/>
        <v>28.4</v>
      </c>
      <c r="L19" s="1419"/>
      <c r="M19" s="1419">
        <f t="shared" si="1"/>
        <v>91.4</v>
      </c>
    </row>
    <row r="20" spans="2:14" ht="15" customHeight="1" x14ac:dyDescent="0.25">
      <c r="C20" s="1040">
        <v>2014</v>
      </c>
      <c r="D20" s="1017">
        <v>29798137</v>
      </c>
      <c r="E20" s="1047">
        <v>5.0761290651092139E-2</v>
      </c>
      <c r="F20" s="1048">
        <v>113274692</v>
      </c>
      <c r="G20" s="1047">
        <v>0.23952931166102043</v>
      </c>
      <c r="K20" s="1419">
        <f t="shared" si="0"/>
        <v>29.8</v>
      </c>
      <c r="L20" s="1419"/>
      <c r="M20" s="1419">
        <f t="shared" si="1"/>
        <v>113.3</v>
      </c>
    </row>
    <row r="21" spans="2:14" ht="15" customHeight="1" x14ac:dyDescent="0.25">
      <c r="C21" s="1040">
        <v>2015</v>
      </c>
      <c r="D21" s="1017">
        <v>32209203</v>
      </c>
      <c r="E21" s="1047">
        <v>8.0913313473255144E-2</v>
      </c>
      <c r="F21" s="1048">
        <v>150190049</v>
      </c>
      <c r="G21" s="1047">
        <v>0.32589236261176513</v>
      </c>
      <c r="K21" s="1419">
        <f t="shared" si="0"/>
        <v>32.200000000000003</v>
      </c>
      <c r="L21" s="1419"/>
      <c r="M21" s="1419">
        <f t="shared" si="1"/>
        <v>150.19999999999999</v>
      </c>
    </row>
    <row r="22" spans="2:14" ht="15" customHeight="1" x14ac:dyDescent="0.25">
      <c r="C22" s="1040">
        <v>2016</v>
      </c>
      <c r="D22" s="1017">
        <v>30582023</v>
      </c>
      <c r="E22" s="1047">
        <v>-5.0519101636883113E-2</v>
      </c>
      <c r="F22" s="1017">
        <v>193604207</v>
      </c>
      <c r="G22" s="1047">
        <v>0.28906148103061069</v>
      </c>
      <c r="K22" s="1419">
        <f t="shared" si="0"/>
        <v>30.6</v>
      </c>
      <c r="L22" s="1419"/>
      <c r="M22" s="1419">
        <f t="shared" si="1"/>
        <v>193.6</v>
      </c>
    </row>
    <row r="23" spans="2:14" ht="15" customHeight="1" x14ac:dyDescent="0.25">
      <c r="C23" s="1056">
        <v>2017</v>
      </c>
      <c r="D23" s="1017">
        <v>36401489</v>
      </c>
      <c r="E23" s="1047">
        <v>0.19029041996338836</v>
      </c>
      <c r="F23" s="1017">
        <v>225877410</v>
      </c>
      <c r="G23" s="1047">
        <v>0.16669680633541195</v>
      </c>
      <c r="I23" s="48"/>
      <c r="K23" s="1419">
        <f t="shared" si="0"/>
        <v>36.4</v>
      </c>
      <c r="L23" s="1419"/>
      <c r="M23" s="1419">
        <f t="shared" si="1"/>
        <v>225.9</v>
      </c>
    </row>
    <row r="24" spans="2:14" ht="15" customHeight="1" x14ac:dyDescent="0.25">
      <c r="C24" s="1230">
        <v>2018</v>
      </c>
      <c r="D24" s="1017">
        <v>38666069</v>
      </c>
      <c r="E24" s="1047">
        <v>6.2211191415823652E-2</v>
      </c>
      <c r="F24" s="1017">
        <v>200199883</v>
      </c>
      <c r="G24" s="1047">
        <v>-0.11367903944002189</v>
      </c>
      <c r="H24" s="62"/>
      <c r="I24" s="1040"/>
      <c r="K24" s="1419">
        <f t="shared" si="0"/>
        <v>38.700000000000003</v>
      </c>
      <c r="L24" s="1419"/>
      <c r="M24" s="1419">
        <f t="shared" si="1"/>
        <v>200.2</v>
      </c>
    </row>
    <row r="25" spans="2:14" ht="16.2" x14ac:dyDescent="0.25">
      <c r="C25" s="1334" t="s">
        <v>2600</v>
      </c>
      <c r="D25" s="1017">
        <v>42294269</v>
      </c>
      <c r="E25" s="1047">
        <v>9.2999999999999999E-2</v>
      </c>
      <c r="F25" s="1017">
        <v>238462016</v>
      </c>
      <c r="G25" s="1047">
        <v>0.191</v>
      </c>
      <c r="H25" s="1230"/>
      <c r="I25" s="1230"/>
      <c r="K25" s="1419">
        <f t="shared" si="0"/>
        <v>42.3</v>
      </c>
      <c r="L25" s="1419"/>
      <c r="M25" s="1419">
        <f t="shared" si="1"/>
        <v>238.5</v>
      </c>
    </row>
    <row r="26" spans="2:14" ht="12.75" customHeight="1" x14ac:dyDescent="0.25">
      <c r="C26" s="1057"/>
      <c r="D26" s="300"/>
      <c r="E26" s="1064"/>
      <c r="F26" s="300"/>
      <c r="G26" s="1064"/>
      <c r="H26" s="1065"/>
      <c r="I26" s="85"/>
      <c r="J26" s="85"/>
      <c r="K26" s="85"/>
      <c r="L26" s="665"/>
    </row>
    <row r="27" spans="2:14" s="27" customFormat="1" ht="12.75" customHeight="1" x14ac:dyDescent="0.25">
      <c r="C27" s="98" t="s">
        <v>412</v>
      </c>
      <c r="D27" s="75"/>
      <c r="E27" s="75"/>
      <c r="F27" s="75"/>
      <c r="G27" s="75"/>
      <c r="H27" s="85"/>
      <c r="I27" s="85"/>
      <c r="J27" s="85"/>
      <c r="K27" s="85"/>
      <c r="M27" s="175"/>
      <c r="N27" s="231"/>
    </row>
    <row r="28" spans="2:14" ht="12.75" customHeight="1" x14ac:dyDescent="0.25">
      <c r="C28" s="85"/>
      <c r="D28" s="75"/>
      <c r="E28" s="75"/>
      <c r="F28" s="75"/>
      <c r="G28" s="75"/>
      <c r="H28" s="85"/>
      <c r="I28" s="85"/>
      <c r="J28" s="85"/>
      <c r="K28" s="85"/>
      <c r="L28" s="665"/>
    </row>
    <row r="29" spans="2:14" ht="46.5" customHeight="1" x14ac:dyDescent="0.25">
      <c r="B29" s="1448" t="s">
        <v>1934</v>
      </c>
      <c r="C29" s="1448"/>
      <c r="D29" s="1448"/>
      <c r="E29" s="1448"/>
      <c r="F29" s="1448"/>
      <c r="G29" s="1448"/>
      <c r="H29" s="1448"/>
      <c r="I29" s="1038"/>
      <c r="J29" s="85"/>
      <c r="K29" s="85"/>
      <c r="M29" s="175"/>
      <c r="N29" s="231"/>
    </row>
    <row r="30" spans="2:14" ht="13.8" x14ac:dyDescent="0.25">
      <c r="B30" s="1506"/>
      <c r="C30" s="1506"/>
      <c r="D30" s="1506"/>
      <c r="E30" s="1506"/>
      <c r="F30" s="1506"/>
      <c r="G30" s="1506"/>
      <c r="H30" s="1506"/>
      <c r="I30" s="98"/>
      <c r="J30" s="85"/>
      <c r="K30" s="85"/>
      <c r="L30" s="665"/>
    </row>
    <row r="31" spans="2:14" x14ac:dyDescent="0.25">
      <c r="M31" s="175"/>
      <c r="N31" s="231"/>
    </row>
    <row r="32" spans="2:14" x14ac:dyDescent="0.25">
      <c r="L32" s="665"/>
    </row>
    <row r="33" spans="3:14" ht="17.399999999999999" x14ac:dyDescent="0.3">
      <c r="C33" s="1437"/>
      <c r="D33" s="1437"/>
      <c r="E33" s="1437"/>
      <c r="F33" s="1437"/>
      <c r="G33" s="1437"/>
      <c r="M33" s="175"/>
      <c r="N33" s="231"/>
    </row>
    <row r="34" spans="3:14" x14ac:dyDescent="0.25">
      <c r="L34" s="665"/>
    </row>
    <row r="35" spans="3:14" x14ac:dyDescent="0.25">
      <c r="M35" s="175"/>
      <c r="N35" s="231"/>
    </row>
    <row r="36" spans="3:14" x14ac:dyDescent="0.25">
      <c r="L36" s="665"/>
    </row>
    <row r="37" spans="3:14" x14ac:dyDescent="0.25">
      <c r="M37" s="175"/>
      <c r="N37" s="231"/>
    </row>
    <row r="38" spans="3:14" x14ac:dyDescent="0.25">
      <c r="L38" s="665"/>
    </row>
    <row r="39" spans="3:14" x14ac:dyDescent="0.25">
      <c r="M39" s="175"/>
      <c r="N39" s="231"/>
    </row>
    <row r="40" spans="3:14" x14ac:dyDescent="0.25">
      <c r="L40" s="665"/>
    </row>
    <row r="41" spans="3:14" x14ac:dyDescent="0.25">
      <c r="M41" s="175"/>
      <c r="N41" s="231"/>
    </row>
    <row r="42" spans="3:14" x14ac:dyDescent="0.25">
      <c r="L42" s="665"/>
    </row>
    <row r="43" spans="3:14" x14ac:dyDescent="0.25">
      <c r="M43" s="175"/>
      <c r="N43" s="231"/>
    </row>
    <row r="44" spans="3:14" x14ac:dyDescent="0.25">
      <c r="L44" s="665"/>
    </row>
    <row r="45" spans="3:14" x14ac:dyDescent="0.25">
      <c r="M45" s="175"/>
      <c r="N45" s="231"/>
    </row>
    <row r="57" spans="3:3" ht="13.8" x14ac:dyDescent="0.25">
      <c r="C57" s="27"/>
    </row>
  </sheetData>
  <customSheetViews>
    <customSheetView guid="{F67F5823-51D5-4D47-B100-5B47C1E6BCB9}" showPageBreaks="1" fitToPage="1" printArea="1">
      <selection activeCell="I17" sqref="I17"/>
      <pageMargins left="0.75" right="0.75" top="1" bottom="1" header="0.5" footer="0.5"/>
      <printOptions horizontalCentered="1"/>
      <pageSetup scale="92" firstPageNumber="33" orientation="portrait" horizontalDpi="4294967292" verticalDpi="300" r:id="rId1"/>
      <headerFooter alignWithMargins="0">
        <oddFooter>&amp;C&amp;P</oddFooter>
      </headerFooter>
    </customSheetView>
    <customSheetView guid="{9014CDA8-C3FC-41E6-A045-DAEFC55B82B1}" showPageBreaks="1" fitToPage="1" printArea="1" topLeftCell="A7">
      <selection activeCell="I17" sqref="I17"/>
      <pageMargins left="0.75" right="0.75" top="1" bottom="1" header="0.5" footer="0.5"/>
      <printOptions horizontalCentered="1"/>
      <pageSetup scale="93" firstPageNumber="33" orientation="portrait" horizontalDpi="4294967292" verticalDpi="300" r:id="rId2"/>
      <headerFooter alignWithMargins="0">
        <oddFooter>&amp;C&amp;P</oddFooter>
      </headerFooter>
    </customSheetView>
  </customSheetViews>
  <mergeCells count="8">
    <mergeCell ref="B1:H1"/>
    <mergeCell ref="B3:H3"/>
    <mergeCell ref="B4:H4"/>
    <mergeCell ref="C33:G33"/>
    <mergeCell ref="D7:E7"/>
    <mergeCell ref="F7:G7"/>
    <mergeCell ref="B29:H29"/>
    <mergeCell ref="B30:H30"/>
  </mergeCells>
  <phoneticPr fontId="0" type="noConversion"/>
  <printOptions horizontalCentered="1"/>
  <pageMargins left="0.74803149606299202" right="0.74803149606299202" top="0.98425196850393704" bottom="0.98425196850393704" header="0.511811023622047" footer="0.511811023622047"/>
  <pageSetup scale="88" firstPageNumber="27" orientation="portrait" useFirstPageNumber="1" r:id="rId3"/>
  <headerFooter alignWithMargins="0"/>
  <drawing r:id="rId4"/>
  <legacyDrawingHF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14"/>
    <pageSetUpPr fitToPage="1"/>
  </sheetPr>
  <dimension ref="A1:O92"/>
  <sheetViews>
    <sheetView zoomScaleNormal="100" workbookViewId="0">
      <selection sqref="A1:I1"/>
    </sheetView>
  </sheetViews>
  <sheetFormatPr defaultRowHeight="13.2" x14ac:dyDescent="0.25"/>
  <cols>
    <col min="1" max="1" width="11.88671875" style="2" customWidth="1"/>
    <col min="2" max="5" width="12.6640625" customWidth="1"/>
    <col min="6" max="6" width="12.5546875" customWidth="1"/>
    <col min="7" max="9" width="12.6640625" customWidth="1"/>
    <col min="10" max="10" width="2.88671875" customWidth="1"/>
  </cols>
  <sheetData>
    <row r="1" spans="1:15" ht="17.399999999999999" x14ac:dyDescent="0.3">
      <c r="A1" s="1436" t="s">
        <v>292</v>
      </c>
      <c r="B1" s="1436"/>
      <c r="C1" s="1436"/>
      <c r="D1" s="1436"/>
      <c r="E1" s="1436"/>
      <c r="F1" s="1436"/>
      <c r="G1" s="1436"/>
      <c r="H1" s="1436"/>
      <c r="I1" s="1436"/>
      <c r="J1" s="16"/>
      <c r="K1" s="30"/>
      <c r="L1" s="30"/>
      <c r="M1" s="30"/>
      <c r="N1" s="30"/>
      <c r="O1" s="30"/>
    </row>
    <row r="2" spans="1:15" ht="12.75" customHeight="1" x14ac:dyDescent="0.3">
      <c r="A2" s="49"/>
      <c r="B2" s="2"/>
      <c r="C2" s="2"/>
      <c r="D2" s="2"/>
      <c r="E2" s="2"/>
      <c r="F2" s="2"/>
      <c r="G2" s="2"/>
      <c r="H2" s="2"/>
      <c r="I2" s="2"/>
      <c r="J2" s="2"/>
      <c r="K2" s="2"/>
      <c r="L2" s="2"/>
    </row>
    <row r="3" spans="1:15" ht="17.399999999999999" x14ac:dyDescent="0.3">
      <c r="A3" s="1437" t="s">
        <v>2601</v>
      </c>
      <c r="B3" s="1437"/>
      <c r="C3" s="1437"/>
      <c r="D3" s="1437"/>
      <c r="E3" s="1437"/>
      <c r="F3" s="1437"/>
      <c r="G3" s="1437"/>
      <c r="H3" s="1437"/>
      <c r="I3" s="1437"/>
      <c r="J3" s="16"/>
      <c r="K3" s="30"/>
      <c r="L3" s="30"/>
      <c r="M3" s="30"/>
      <c r="N3" s="30"/>
      <c r="O3" s="30"/>
    </row>
    <row r="4" spans="1:15" ht="17.399999999999999" x14ac:dyDescent="0.3">
      <c r="A4" s="1437" t="s">
        <v>444</v>
      </c>
      <c r="B4" s="1437"/>
      <c r="C4" s="1437"/>
      <c r="D4" s="1437"/>
      <c r="E4" s="1437"/>
      <c r="F4" s="1437"/>
      <c r="G4" s="1437"/>
      <c r="H4" s="1437"/>
      <c r="I4" s="1437"/>
      <c r="J4" s="16"/>
      <c r="K4" s="30"/>
      <c r="L4" s="30"/>
      <c r="M4" s="30"/>
      <c r="N4" s="30"/>
      <c r="O4" s="30"/>
    </row>
    <row r="5" spans="1:15" ht="17.399999999999999" x14ac:dyDescent="0.3">
      <c r="A5" s="1437" t="s">
        <v>913</v>
      </c>
      <c r="B5" s="1437"/>
      <c r="C5" s="1437"/>
      <c r="D5" s="1437"/>
      <c r="E5" s="1437"/>
      <c r="F5" s="1437"/>
      <c r="G5" s="1437"/>
      <c r="H5" s="1437"/>
      <c r="I5" s="1437"/>
      <c r="J5" s="16"/>
      <c r="K5" s="30"/>
      <c r="L5" s="30"/>
      <c r="M5" s="30"/>
      <c r="N5" s="30"/>
      <c r="O5" s="30"/>
    </row>
    <row r="6" spans="1:15" ht="12.75" customHeight="1" x14ac:dyDescent="0.3">
      <c r="A6" s="16"/>
      <c r="B6" s="16"/>
      <c r="C6" s="16"/>
      <c r="D6" s="16"/>
      <c r="E6" s="16"/>
      <c r="F6" s="16"/>
      <c r="G6" s="16"/>
      <c r="H6" s="16"/>
      <c r="I6" s="16"/>
      <c r="J6" s="16"/>
      <c r="K6" s="30"/>
      <c r="L6" s="30"/>
      <c r="M6" s="30"/>
      <c r="N6" s="30"/>
      <c r="O6" s="30"/>
    </row>
    <row r="7" spans="1:15" ht="12.75" customHeight="1" x14ac:dyDescent="0.3">
      <c r="A7" s="49"/>
      <c r="B7" s="16"/>
      <c r="C7" s="16"/>
      <c r="D7" s="16"/>
      <c r="E7" s="16"/>
      <c r="F7" s="16"/>
      <c r="G7" s="16"/>
      <c r="H7" s="16"/>
      <c r="I7" s="16"/>
      <c r="J7" s="16"/>
      <c r="K7" s="16"/>
      <c r="L7" s="16"/>
      <c r="M7" s="16"/>
    </row>
    <row r="8" spans="1:15" s="29" customFormat="1" ht="18.600000000000001" thickBot="1" x14ac:dyDescent="0.35">
      <c r="A8" s="72" t="s">
        <v>427</v>
      </c>
      <c r="B8" s="73">
        <v>2012</v>
      </c>
      <c r="C8" s="73">
        <v>2013</v>
      </c>
      <c r="D8" s="73">
        <v>2014</v>
      </c>
      <c r="E8" s="73">
        <v>2015</v>
      </c>
      <c r="F8" s="73">
        <v>2016</v>
      </c>
      <c r="G8" s="73">
        <v>2017</v>
      </c>
      <c r="H8" s="73">
        <v>2018</v>
      </c>
      <c r="I8" s="73" t="s">
        <v>2365</v>
      </c>
      <c r="J8" s="60"/>
    </row>
    <row r="9" spans="1:15" ht="4.5" customHeight="1" x14ac:dyDescent="0.25">
      <c r="B9" s="15"/>
      <c r="C9" s="15"/>
      <c r="D9" s="15"/>
      <c r="E9" s="15"/>
      <c r="F9" s="15"/>
      <c r="G9" s="15"/>
      <c r="H9" s="15"/>
      <c r="I9" s="15"/>
      <c r="J9" s="15"/>
    </row>
    <row r="10" spans="1:15" s="10" customFormat="1" ht="13.8" x14ac:dyDescent="0.25">
      <c r="A10" s="209" t="s">
        <v>101</v>
      </c>
      <c r="B10" s="68">
        <v>112</v>
      </c>
      <c r="C10" s="68">
        <v>95.4</v>
      </c>
      <c r="D10" s="68">
        <v>96.5</v>
      </c>
      <c r="E10" s="68">
        <v>59</v>
      </c>
      <c r="F10" s="68">
        <v>56.5</v>
      </c>
      <c r="G10" s="68">
        <v>55</v>
      </c>
      <c r="H10" s="68">
        <v>90</v>
      </c>
      <c r="I10" s="68">
        <v>66</v>
      </c>
      <c r="J10" s="121"/>
      <c r="K10" s="530"/>
      <c r="L10" s="1420"/>
      <c r="M10" s="1421"/>
    </row>
    <row r="11" spans="1:15" s="10" customFormat="1" ht="13.8" x14ac:dyDescent="0.25">
      <c r="A11" s="209" t="s">
        <v>102</v>
      </c>
      <c r="B11" s="68">
        <v>36</v>
      </c>
      <c r="C11" s="68">
        <v>52.4</v>
      </c>
      <c r="D11" s="68">
        <v>30.4</v>
      </c>
      <c r="E11" s="68" t="s">
        <v>1818</v>
      </c>
      <c r="F11" s="68">
        <v>38.5</v>
      </c>
      <c r="G11" s="68" t="s">
        <v>1818</v>
      </c>
      <c r="H11" s="68" t="s">
        <v>1818</v>
      </c>
      <c r="I11" s="68">
        <v>30</v>
      </c>
      <c r="J11" s="121"/>
      <c r="K11" s="530"/>
      <c r="L11" s="1420"/>
      <c r="M11" s="1421"/>
    </row>
    <row r="12" spans="1:15" s="10" customFormat="1" ht="13.8" x14ac:dyDescent="0.25">
      <c r="A12" s="209" t="s">
        <v>103</v>
      </c>
      <c r="B12" s="68">
        <v>27</v>
      </c>
      <c r="C12" s="68">
        <v>20.8</v>
      </c>
      <c r="D12" s="68">
        <v>16.600000000000001</v>
      </c>
      <c r="E12" s="68">
        <v>18.3</v>
      </c>
      <c r="F12" s="68">
        <v>32.5</v>
      </c>
      <c r="G12" s="68">
        <v>40</v>
      </c>
      <c r="H12" s="68">
        <v>25</v>
      </c>
      <c r="I12" s="68">
        <v>46</v>
      </c>
      <c r="J12" s="121"/>
      <c r="K12" s="530"/>
      <c r="L12" s="1420"/>
      <c r="M12" s="1421"/>
    </row>
    <row r="13" spans="1:15" s="10" customFormat="1" ht="13.8" x14ac:dyDescent="0.25">
      <c r="A13" s="209" t="s">
        <v>104</v>
      </c>
      <c r="B13" s="68">
        <v>46</v>
      </c>
      <c r="C13" s="68">
        <v>34.200000000000003</v>
      </c>
      <c r="D13" s="68">
        <v>50.1</v>
      </c>
      <c r="E13" s="68">
        <v>60</v>
      </c>
      <c r="F13" s="68">
        <v>76.7</v>
      </c>
      <c r="G13" s="68">
        <v>75</v>
      </c>
      <c r="H13" s="68">
        <v>78.5</v>
      </c>
      <c r="I13" s="68">
        <v>92</v>
      </c>
      <c r="J13" s="121"/>
      <c r="K13" s="530"/>
      <c r="L13" s="1420"/>
      <c r="M13" s="1421"/>
    </row>
    <row r="14" spans="1:15" s="10" customFormat="1" ht="13.8" x14ac:dyDescent="0.25">
      <c r="A14" s="209" t="s">
        <v>105</v>
      </c>
      <c r="B14" s="68">
        <v>112</v>
      </c>
      <c r="C14" s="68">
        <v>75.8</v>
      </c>
      <c r="D14" s="68">
        <v>32</v>
      </c>
      <c r="E14" s="68">
        <v>30</v>
      </c>
      <c r="F14" s="68" t="s">
        <v>1818</v>
      </c>
      <c r="G14" s="68">
        <v>70</v>
      </c>
      <c r="H14" s="68">
        <v>70</v>
      </c>
      <c r="I14" s="68">
        <v>70</v>
      </c>
      <c r="J14" s="121"/>
      <c r="K14" s="530"/>
      <c r="L14" s="1420"/>
      <c r="M14" s="1421"/>
    </row>
    <row r="15" spans="1:15" s="10" customFormat="1" ht="15.75" customHeight="1" x14ac:dyDescent="0.25">
      <c r="A15" s="209" t="s">
        <v>106</v>
      </c>
      <c r="B15" s="68">
        <v>420</v>
      </c>
      <c r="C15" s="68">
        <v>300</v>
      </c>
      <c r="D15" s="68">
        <v>380</v>
      </c>
      <c r="E15" s="68">
        <v>460</v>
      </c>
      <c r="F15" s="68">
        <v>633</v>
      </c>
      <c r="G15" s="68">
        <v>621</v>
      </c>
      <c r="H15" s="68">
        <v>520</v>
      </c>
      <c r="I15" s="68">
        <v>564</v>
      </c>
      <c r="J15" s="121"/>
      <c r="K15" s="530"/>
      <c r="L15" s="1420"/>
      <c r="M15" s="1421"/>
    </row>
    <row r="16" spans="1:15" s="10" customFormat="1" ht="13.8" x14ac:dyDescent="0.25">
      <c r="A16" s="10" t="s">
        <v>942</v>
      </c>
      <c r="B16" s="68">
        <v>250</v>
      </c>
      <c r="C16" s="68">
        <v>225.4</v>
      </c>
      <c r="D16" s="68">
        <v>290</v>
      </c>
      <c r="E16" s="68">
        <v>270</v>
      </c>
      <c r="F16" s="68">
        <v>375.1</v>
      </c>
      <c r="G16" s="68">
        <v>400</v>
      </c>
      <c r="H16" s="68">
        <v>550</v>
      </c>
      <c r="I16" s="68">
        <v>550</v>
      </c>
      <c r="J16" s="121"/>
      <c r="K16" s="530"/>
      <c r="L16" s="1420"/>
      <c r="M16" s="1421"/>
    </row>
    <row r="17" spans="1:13" s="10" customFormat="1" ht="13.8" x14ac:dyDescent="0.25">
      <c r="A17" s="10" t="s">
        <v>943</v>
      </c>
      <c r="B17" s="68">
        <v>45</v>
      </c>
      <c r="C17" s="68">
        <v>48.7</v>
      </c>
      <c r="D17" s="68">
        <v>53.7</v>
      </c>
      <c r="E17" s="68">
        <v>53.4</v>
      </c>
      <c r="F17" s="68">
        <v>49.4</v>
      </c>
      <c r="G17" s="68">
        <v>50</v>
      </c>
      <c r="H17" s="68">
        <v>55</v>
      </c>
      <c r="I17" s="68">
        <v>51</v>
      </c>
      <c r="J17" s="121"/>
      <c r="K17" s="530"/>
      <c r="L17" s="1420"/>
      <c r="M17" s="1421"/>
    </row>
    <row r="18" spans="1:13" s="10" customFormat="1" ht="13.8" x14ac:dyDescent="0.25">
      <c r="A18" s="10" t="s">
        <v>82</v>
      </c>
      <c r="B18" s="68">
        <v>126</v>
      </c>
      <c r="C18" s="68">
        <v>120</v>
      </c>
      <c r="D18" s="68">
        <v>135</v>
      </c>
      <c r="E18" s="68">
        <v>170</v>
      </c>
      <c r="F18" s="68">
        <v>170</v>
      </c>
      <c r="G18" s="68">
        <v>160</v>
      </c>
      <c r="H18" s="68">
        <v>145</v>
      </c>
      <c r="I18" s="68">
        <v>160</v>
      </c>
      <c r="J18" s="121"/>
      <c r="K18" s="530"/>
      <c r="L18" s="1420"/>
      <c r="M18" s="1421"/>
    </row>
    <row r="19" spans="1:13" s="10" customFormat="1" ht="13.8" x14ac:dyDescent="0.25">
      <c r="A19" s="10" t="s">
        <v>899</v>
      </c>
      <c r="B19" s="68">
        <v>58</v>
      </c>
      <c r="C19" s="68">
        <v>65</v>
      </c>
      <c r="D19" s="68">
        <v>65</v>
      </c>
      <c r="E19" s="68">
        <v>65</v>
      </c>
      <c r="F19" s="68">
        <v>65</v>
      </c>
      <c r="G19" s="68">
        <v>65</v>
      </c>
      <c r="H19" s="68">
        <v>65</v>
      </c>
      <c r="I19" s="68">
        <v>70</v>
      </c>
      <c r="J19" s="121"/>
      <c r="K19" s="530"/>
      <c r="L19" s="1420"/>
      <c r="M19" s="1421"/>
    </row>
    <row r="20" spans="1:13" s="10" customFormat="1" ht="14.25" customHeight="1" x14ac:dyDescent="0.25">
      <c r="A20" s="10" t="s">
        <v>944</v>
      </c>
      <c r="B20" s="68">
        <v>12.5</v>
      </c>
      <c r="C20" s="68">
        <v>14.6</v>
      </c>
      <c r="D20" s="68">
        <v>13</v>
      </c>
      <c r="E20" s="68" t="s">
        <v>1818</v>
      </c>
      <c r="F20" s="68">
        <v>10</v>
      </c>
      <c r="G20" s="68" t="s">
        <v>1818</v>
      </c>
      <c r="H20" s="68" t="s">
        <v>1818</v>
      </c>
      <c r="I20" s="68" t="s">
        <v>1818</v>
      </c>
      <c r="J20" s="121"/>
      <c r="K20" s="530"/>
      <c r="L20" s="1420"/>
      <c r="M20" s="1421"/>
    </row>
    <row r="21" spans="1:13" s="10" customFormat="1" ht="12.75" customHeight="1" x14ac:dyDescent="0.25">
      <c r="B21" s="68"/>
      <c r="C21" s="68"/>
      <c r="D21" s="68"/>
      <c r="E21" s="68"/>
      <c r="F21" s="66"/>
      <c r="G21" s="68"/>
      <c r="H21" s="68"/>
      <c r="I21" s="68"/>
      <c r="J21" s="68"/>
    </row>
    <row r="22" spans="1:13" s="10" customFormat="1" ht="14.25" customHeight="1" x14ac:dyDescent="0.25">
      <c r="A22" s="10" t="s">
        <v>2602</v>
      </c>
      <c r="B22" s="68"/>
      <c r="C22" s="68"/>
      <c r="D22" s="68"/>
      <c r="E22" s="68"/>
      <c r="F22" s="66"/>
      <c r="G22" s="68"/>
      <c r="H22" s="68"/>
      <c r="I22" s="68"/>
      <c r="J22" s="68"/>
    </row>
    <row r="23" spans="1:13" ht="12.75" customHeight="1" x14ac:dyDescent="0.25">
      <c r="A23" s="10"/>
      <c r="B23" s="27"/>
    </row>
    <row r="24" spans="1:13" ht="28.5" customHeight="1" x14ac:dyDescent="0.25">
      <c r="A24" s="1448" t="s">
        <v>2183</v>
      </c>
      <c r="B24" s="1448"/>
      <c r="C24" s="1448"/>
      <c r="D24" s="1448"/>
      <c r="E24" s="1448"/>
      <c r="F24" s="1448"/>
      <c r="G24" s="1448"/>
      <c r="H24" s="1448"/>
      <c r="I24" s="1448"/>
    </row>
    <row r="25" spans="1:13" ht="12.75" customHeight="1" x14ac:dyDescent="0.25">
      <c r="A25" s="98" t="s">
        <v>440</v>
      </c>
    </row>
    <row r="26" spans="1:13" ht="12.75" customHeight="1" x14ac:dyDescent="0.25">
      <c r="A26" s="98"/>
    </row>
    <row r="27" spans="1:13" ht="12.75" customHeight="1" x14ac:dyDescent="0.25">
      <c r="A27" s="164"/>
    </row>
    <row r="28" spans="1:13" ht="17.399999999999999" x14ac:dyDescent="0.3">
      <c r="A28" s="1436" t="s">
        <v>294</v>
      </c>
      <c r="B28" s="1436"/>
      <c r="C28" s="1436"/>
      <c r="D28" s="1436"/>
      <c r="E28" s="1436"/>
      <c r="F28" s="1436"/>
      <c r="G28" s="1436"/>
      <c r="H28" s="1436"/>
      <c r="I28" s="1436"/>
      <c r="J28" s="16"/>
      <c r="K28" s="30"/>
    </row>
    <row r="29" spans="1:13" ht="12.75" customHeight="1" x14ac:dyDescent="0.3">
      <c r="A29" s="49"/>
      <c r="B29" s="16"/>
      <c r="C29" s="16"/>
      <c r="D29" s="16"/>
      <c r="E29" s="16"/>
      <c r="F29" s="16"/>
      <c r="G29" s="16"/>
      <c r="H29" s="16"/>
      <c r="I29" s="16"/>
      <c r="J29" s="16"/>
      <c r="K29" s="16"/>
    </row>
    <row r="30" spans="1:13" ht="17.399999999999999" x14ac:dyDescent="0.3">
      <c r="A30" s="1437" t="s">
        <v>2603</v>
      </c>
      <c r="B30" s="1437"/>
      <c r="C30" s="1437"/>
      <c r="D30" s="1437"/>
      <c r="E30" s="1437"/>
      <c r="F30" s="1437"/>
      <c r="G30" s="1437"/>
      <c r="H30" s="1437"/>
      <c r="I30" s="1437"/>
      <c r="J30" s="16"/>
      <c r="K30" s="30"/>
    </row>
    <row r="31" spans="1:13" ht="17.399999999999999" x14ac:dyDescent="0.3">
      <c r="A31" s="1437" t="s">
        <v>444</v>
      </c>
      <c r="B31" s="1437"/>
      <c r="C31" s="1437"/>
      <c r="D31" s="1437"/>
      <c r="E31" s="1437"/>
      <c r="F31" s="1437"/>
      <c r="G31" s="1437"/>
      <c r="H31" s="1437"/>
      <c r="I31" s="1437"/>
      <c r="J31" s="16"/>
      <c r="K31" s="30"/>
    </row>
    <row r="32" spans="1:13" ht="12.75" customHeight="1" x14ac:dyDescent="0.3">
      <c r="A32" s="16"/>
      <c r="B32" s="16"/>
      <c r="C32" s="16"/>
      <c r="D32" s="16"/>
      <c r="E32" s="16"/>
      <c r="F32" s="16"/>
      <c r="G32" s="16"/>
      <c r="H32" s="16"/>
      <c r="I32" s="16"/>
      <c r="J32" s="16"/>
      <c r="K32" s="30"/>
    </row>
    <row r="33" spans="1:11" ht="12.75" customHeight="1" x14ac:dyDescent="0.3">
      <c r="A33" s="49"/>
      <c r="B33" s="16"/>
      <c r="C33" s="16"/>
      <c r="D33" s="16"/>
      <c r="E33" s="16"/>
      <c r="F33" s="16"/>
      <c r="G33" s="16"/>
      <c r="H33" s="16"/>
      <c r="I33" s="16"/>
      <c r="J33" s="16"/>
      <c r="K33" s="16"/>
    </row>
    <row r="34" spans="1:11" s="280" customFormat="1" ht="14.25" customHeight="1" x14ac:dyDescent="0.3">
      <c r="A34" s="11"/>
      <c r="B34" s="1445" t="s">
        <v>755</v>
      </c>
      <c r="C34" s="1445"/>
      <c r="D34" s="1445" t="s">
        <v>756</v>
      </c>
      <c r="E34" s="1445"/>
      <c r="F34" s="1445" t="s">
        <v>192</v>
      </c>
      <c r="G34" s="1445"/>
      <c r="H34" s="1445" t="s">
        <v>912</v>
      </c>
      <c r="I34" s="1445"/>
      <c r="J34" s="17"/>
      <c r="K34" s="17"/>
    </row>
    <row r="35" spans="1:11" ht="15.6" x14ac:dyDescent="0.3">
      <c r="A35" s="11"/>
      <c r="B35" s="17" t="s">
        <v>98</v>
      </c>
      <c r="C35" s="17" t="s">
        <v>97</v>
      </c>
      <c r="D35" s="17" t="s">
        <v>98</v>
      </c>
      <c r="E35" s="17" t="s">
        <v>97</v>
      </c>
      <c r="F35" s="17" t="s">
        <v>98</v>
      </c>
      <c r="G35" s="17" t="s">
        <v>97</v>
      </c>
      <c r="H35" s="17" t="s">
        <v>98</v>
      </c>
      <c r="I35" s="17" t="s">
        <v>97</v>
      </c>
      <c r="J35" s="17"/>
    </row>
    <row r="36" spans="1:11" ht="15.6" x14ac:dyDescent="0.3">
      <c r="A36" s="11" t="s">
        <v>1098</v>
      </c>
      <c r="B36" s="24" t="s">
        <v>18</v>
      </c>
      <c r="C36" s="24" t="s">
        <v>754</v>
      </c>
      <c r="D36" s="24" t="s">
        <v>18</v>
      </c>
      <c r="E36" s="24" t="s">
        <v>754</v>
      </c>
      <c r="F36" s="24" t="s">
        <v>18</v>
      </c>
      <c r="G36" s="24" t="s">
        <v>754</v>
      </c>
      <c r="H36" s="24" t="s">
        <v>18</v>
      </c>
      <c r="I36" s="24" t="s">
        <v>754</v>
      </c>
      <c r="J36" s="269"/>
    </row>
    <row r="37" spans="1:11" ht="3.75" customHeight="1" thickBot="1" x14ac:dyDescent="0.3">
      <c r="A37" s="18"/>
      <c r="B37" s="19"/>
      <c r="C37" s="19"/>
      <c r="D37" s="19"/>
      <c r="E37" s="19"/>
      <c r="F37" s="25"/>
      <c r="G37" s="25"/>
      <c r="H37" s="19"/>
      <c r="I37" s="19"/>
      <c r="J37" s="70"/>
    </row>
    <row r="38" spans="1:11" ht="13.8" x14ac:dyDescent="0.25">
      <c r="A38" s="1409">
        <v>2006</v>
      </c>
      <c r="B38" s="22">
        <v>1311</v>
      </c>
      <c r="C38" s="1276">
        <v>11</v>
      </c>
      <c r="D38" s="22">
        <v>7793</v>
      </c>
      <c r="E38" s="22">
        <v>2921</v>
      </c>
      <c r="F38" s="22">
        <v>22813</v>
      </c>
      <c r="G38" s="22">
        <v>17248</v>
      </c>
      <c r="H38" s="22">
        <v>31917</v>
      </c>
      <c r="I38" s="22">
        <v>20180</v>
      </c>
      <c r="J38" s="161"/>
      <c r="K38" s="48"/>
    </row>
    <row r="39" spans="1:11" ht="13.8" x14ac:dyDescent="0.25">
      <c r="A39" s="1409">
        <v>2007</v>
      </c>
      <c r="B39" s="22">
        <v>1684</v>
      </c>
      <c r="C39" s="1333">
        <v>10</v>
      </c>
      <c r="D39" s="22">
        <v>6702</v>
      </c>
      <c r="E39" s="22">
        <v>2805</v>
      </c>
      <c r="F39" s="22">
        <v>21777</v>
      </c>
      <c r="G39" s="22">
        <v>17076</v>
      </c>
      <c r="H39" s="22">
        <v>30163</v>
      </c>
      <c r="I39" s="22">
        <v>19891</v>
      </c>
      <c r="J39" s="185"/>
      <c r="K39" s="48"/>
    </row>
    <row r="40" spans="1:11" ht="13.8" x14ac:dyDescent="0.25">
      <c r="A40" s="1409">
        <v>2008</v>
      </c>
      <c r="B40" s="22">
        <v>1624</v>
      </c>
      <c r="C40" s="1333">
        <v>242</v>
      </c>
      <c r="D40" s="22">
        <v>5654</v>
      </c>
      <c r="E40" s="22">
        <v>2565</v>
      </c>
      <c r="F40" s="22">
        <v>22381</v>
      </c>
      <c r="G40" s="22">
        <v>16920</v>
      </c>
      <c r="H40" s="22">
        <v>29659</v>
      </c>
      <c r="I40" s="22">
        <v>19726</v>
      </c>
      <c r="J40" s="185"/>
      <c r="K40" s="48"/>
    </row>
    <row r="41" spans="1:11" ht="13.8" x14ac:dyDescent="0.25">
      <c r="A41" s="1409">
        <v>2009</v>
      </c>
      <c r="B41" s="22">
        <v>1828</v>
      </c>
      <c r="C41" s="1333">
        <v>243</v>
      </c>
      <c r="D41" s="22">
        <v>5075</v>
      </c>
      <c r="E41" s="22">
        <v>2281</v>
      </c>
      <c r="F41" s="22">
        <v>24655</v>
      </c>
      <c r="G41" s="22">
        <v>18639</v>
      </c>
      <c r="H41" s="22">
        <v>31558</v>
      </c>
      <c r="I41" s="22">
        <v>21163</v>
      </c>
      <c r="J41" s="185"/>
      <c r="K41" s="48"/>
    </row>
    <row r="42" spans="1:11" ht="13.8" x14ac:dyDescent="0.25">
      <c r="A42" s="1409">
        <v>2010</v>
      </c>
      <c r="B42" s="22">
        <v>2200</v>
      </c>
      <c r="C42" s="1333">
        <v>283</v>
      </c>
      <c r="D42" s="22">
        <v>5844</v>
      </c>
      <c r="E42" s="22">
        <v>2478</v>
      </c>
      <c r="F42" s="22">
        <v>26603</v>
      </c>
      <c r="G42" s="22">
        <v>20112</v>
      </c>
      <c r="H42" s="22">
        <v>34647</v>
      </c>
      <c r="I42" s="22">
        <v>22872</v>
      </c>
      <c r="J42" s="185"/>
      <c r="K42" s="48"/>
    </row>
    <row r="43" spans="1:11" ht="13.8" x14ac:dyDescent="0.25">
      <c r="A43" s="1409">
        <v>2011</v>
      </c>
      <c r="B43" s="723">
        <v>3700</v>
      </c>
      <c r="C43" s="1333">
        <v>472</v>
      </c>
      <c r="D43" s="658">
        <v>6622</v>
      </c>
      <c r="E43" s="658">
        <v>2682</v>
      </c>
      <c r="F43" s="658">
        <v>26716</v>
      </c>
      <c r="G43" s="658">
        <v>20894</v>
      </c>
      <c r="H43" s="658">
        <v>37038</v>
      </c>
      <c r="I43" s="1039">
        <v>24048</v>
      </c>
      <c r="J43" s="185"/>
      <c r="K43" s="48"/>
    </row>
    <row r="44" spans="1:11" ht="13.8" x14ac:dyDescent="0.25">
      <c r="A44" s="1409">
        <v>2012</v>
      </c>
      <c r="B44" s="723">
        <v>3200</v>
      </c>
      <c r="C44" s="1333">
        <v>620</v>
      </c>
      <c r="D44" s="667">
        <v>7617</v>
      </c>
      <c r="E44" s="667">
        <v>2787</v>
      </c>
      <c r="F44" s="667">
        <v>30014</v>
      </c>
      <c r="G44" s="667">
        <v>22690</v>
      </c>
      <c r="H44" s="667">
        <v>40984</v>
      </c>
      <c r="I44" s="1039">
        <v>26172</v>
      </c>
      <c r="J44" s="185"/>
      <c r="K44" s="48"/>
    </row>
    <row r="45" spans="1:11" ht="13.8" x14ac:dyDescent="0.25">
      <c r="A45" s="1409">
        <v>2013</v>
      </c>
      <c r="B45" s="723">
        <v>3000</v>
      </c>
      <c r="C45" s="1333">
        <v>593</v>
      </c>
      <c r="D45" s="723">
        <v>8671</v>
      </c>
      <c r="E45" s="723">
        <v>3278</v>
      </c>
      <c r="F45" s="723">
        <v>28673</v>
      </c>
      <c r="G45" s="723">
        <v>20009</v>
      </c>
      <c r="H45" s="723">
        <v>40569</v>
      </c>
      <c r="I45" s="1039">
        <v>23990</v>
      </c>
      <c r="J45" s="185"/>
      <c r="K45" s="48"/>
    </row>
    <row r="46" spans="1:11" ht="13.8" x14ac:dyDescent="0.25">
      <c r="A46" s="1409">
        <v>2014</v>
      </c>
      <c r="B46" s="840">
        <v>3200</v>
      </c>
      <c r="C46" s="1333">
        <v>358</v>
      </c>
      <c r="D46" s="840">
        <v>9849</v>
      </c>
      <c r="E46" s="840">
        <v>3309</v>
      </c>
      <c r="F46" s="840">
        <v>30937</v>
      </c>
      <c r="G46" s="840">
        <v>20047</v>
      </c>
      <c r="H46" s="840">
        <v>44237</v>
      </c>
      <c r="I46" s="1039">
        <v>23807</v>
      </c>
      <c r="J46" s="185"/>
      <c r="K46" s="48"/>
    </row>
    <row r="47" spans="1:11" ht="13.8" x14ac:dyDescent="0.25">
      <c r="A47" s="1409">
        <v>2015</v>
      </c>
      <c r="B47" s="914" t="s">
        <v>1270</v>
      </c>
      <c r="C47" s="1333">
        <v>649</v>
      </c>
      <c r="D47" s="914">
        <v>12828</v>
      </c>
      <c r="E47" s="914">
        <v>3422</v>
      </c>
      <c r="F47" s="914">
        <v>25714</v>
      </c>
      <c r="G47" s="914">
        <v>17944</v>
      </c>
      <c r="H47" s="914" t="s">
        <v>1270</v>
      </c>
      <c r="I47" s="1039">
        <v>22355</v>
      </c>
      <c r="J47" s="185"/>
      <c r="K47" s="48"/>
    </row>
    <row r="48" spans="1:11" ht="14.25" customHeight="1" x14ac:dyDescent="0.25">
      <c r="A48" s="1409">
        <v>2016</v>
      </c>
      <c r="B48" s="1122">
        <v>3900</v>
      </c>
      <c r="C48" s="1333">
        <v>609</v>
      </c>
      <c r="D48" s="1039">
        <v>12952</v>
      </c>
      <c r="E48" s="1039">
        <v>3672</v>
      </c>
      <c r="F48" s="1039">
        <v>28275</v>
      </c>
      <c r="G48" s="1039">
        <v>19732</v>
      </c>
      <c r="H48" s="1122">
        <v>45288</v>
      </c>
      <c r="I48" s="1039">
        <v>24141</v>
      </c>
      <c r="J48" s="185"/>
      <c r="K48" s="48"/>
    </row>
    <row r="49" spans="1:11" ht="14.25" customHeight="1" x14ac:dyDescent="0.25">
      <c r="A49" s="1409">
        <v>2017</v>
      </c>
      <c r="B49" s="1123">
        <v>3900</v>
      </c>
      <c r="C49" s="1333">
        <v>464</v>
      </c>
      <c r="D49" s="1123">
        <v>13857</v>
      </c>
      <c r="E49" s="1123">
        <v>3928</v>
      </c>
      <c r="F49" s="1123">
        <v>28666</v>
      </c>
      <c r="G49" s="1123">
        <v>20004</v>
      </c>
      <c r="H49" s="1123">
        <v>46712</v>
      </c>
      <c r="I49" s="1123">
        <v>24508</v>
      </c>
      <c r="J49" s="185"/>
      <c r="K49" s="48"/>
    </row>
    <row r="50" spans="1:11" ht="14.25" customHeight="1" x14ac:dyDescent="0.25">
      <c r="A50" s="1409">
        <v>2018</v>
      </c>
      <c r="B50" s="1276">
        <v>4100</v>
      </c>
      <c r="C50" s="1333">
        <v>459</v>
      </c>
      <c r="D50" s="1215">
        <v>14034</v>
      </c>
      <c r="E50" s="1215">
        <v>3987</v>
      </c>
      <c r="F50" s="1215">
        <v>29100</v>
      </c>
      <c r="G50" s="1215">
        <v>20307</v>
      </c>
      <c r="H50" s="1276">
        <v>47685</v>
      </c>
      <c r="I50" s="1215">
        <v>24947</v>
      </c>
      <c r="J50" s="185"/>
      <c r="K50" s="48"/>
    </row>
    <row r="51" spans="1:11" ht="14.25" customHeight="1" x14ac:dyDescent="0.25">
      <c r="A51" s="1332" t="s">
        <v>2604</v>
      </c>
      <c r="B51" s="1333">
        <v>4100</v>
      </c>
      <c r="C51" s="1333" t="s">
        <v>1270</v>
      </c>
      <c r="D51" s="1333">
        <v>17233</v>
      </c>
      <c r="E51" s="1333">
        <v>4886</v>
      </c>
      <c r="F51" s="1333">
        <v>31324</v>
      </c>
      <c r="G51" s="1333">
        <v>20979</v>
      </c>
      <c r="H51" s="1333">
        <v>52657</v>
      </c>
      <c r="I51" s="1333">
        <v>25865</v>
      </c>
      <c r="J51" s="185"/>
      <c r="K51" s="48"/>
    </row>
    <row r="52" spans="1:11" ht="12.75" customHeight="1" x14ac:dyDescent="0.25">
      <c r="A52" s="10"/>
      <c r="B52" s="22"/>
      <c r="C52" s="22"/>
      <c r="D52" s="22"/>
      <c r="E52" s="22"/>
      <c r="F52" s="22"/>
      <c r="G52" s="22"/>
      <c r="H52" s="22"/>
      <c r="I52" s="185"/>
      <c r="J52" s="185"/>
      <c r="K52" s="48"/>
    </row>
    <row r="53" spans="1:11" ht="13.8" x14ac:dyDescent="0.25">
      <c r="A53" s="10" t="s">
        <v>1344</v>
      </c>
      <c r="B53" s="22"/>
      <c r="C53" s="22"/>
      <c r="D53" s="22"/>
      <c r="E53" s="22"/>
      <c r="F53" s="22"/>
      <c r="G53" s="22"/>
      <c r="H53" s="22"/>
      <c r="I53" s="185"/>
      <c r="J53" s="185"/>
      <c r="K53" s="48"/>
    </row>
    <row r="55" spans="1:11" ht="15" customHeight="1" x14ac:dyDescent="0.25">
      <c r="A55" s="1459" t="s">
        <v>2338</v>
      </c>
      <c r="B55" s="1457"/>
      <c r="C55" s="1457"/>
      <c r="D55" s="1457"/>
      <c r="E55" s="1457"/>
      <c r="F55" s="1457"/>
      <c r="G55" s="1457"/>
      <c r="H55" s="1457"/>
      <c r="I55" s="1457"/>
    </row>
    <row r="56" spans="1:11" ht="31.5" customHeight="1" x14ac:dyDescent="0.25">
      <c r="A56" s="1448" t="s">
        <v>2605</v>
      </c>
      <c r="B56" s="1448"/>
      <c r="C56" s="1448"/>
      <c r="D56" s="1448"/>
      <c r="E56" s="1448"/>
      <c r="F56" s="1448"/>
      <c r="G56" s="1448"/>
      <c r="H56" s="1448"/>
      <c r="I56" s="1448"/>
    </row>
    <row r="57" spans="1:11" ht="12.75" customHeight="1" x14ac:dyDescent="0.25">
      <c r="A57" s="164"/>
    </row>
    <row r="58" spans="1:11" ht="17.399999999999999" x14ac:dyDescent="0.3">
      <c r="A58" s="1436" t="s">
        <v>576</v>
      </c>
      <c r="B58" s="1436"/>
      <c r="C58" s="1436"/>
      <c r="D58" s="1436"/>
      <c r="E58" s="1436"/>
      <c r="F58" s="1436"/>
      <c r="G58" s="1436"/>
      <c r="H58" s="1436"/>
      <c r="I58" s="1436"/>
    </row>
    <row r="59" spans="1:11" ht="12.75" customHeight="1" x14ac:dyDescent="0.3">
      <c r="A59" s="49"/>
      <c r="B59" s="49"/>
      <c r="C59" s="2"/>
      <c r="D59" s="2"/>
      <c r="E59" s="2"/>
      <c r="F59" s="2"/>
      <c r="G59" s="2"/>
      <c r="H59" s="2"/>
      <c r="I59" s="2"/>
    </row>
    <row r="60" spans="1:11" ht="17.399999999999999" x14ac:dyDescent="0.3">
      <c r="A60" s="1437" t="s">
        <v>2541</v>
      </c>
      <c r="B60" s="1437"/>
      <c r="C60" s="1437"/>
      <c r="D60" s="1437"/>
      <c r="E60" s="1437"/>
      <c r="F60" s="1437"/>
      <c r="G60" s="1437"/>
      <c r="H60" s="1437"/>
      <c r="I60" s="1437"/>
    </row>
    <row r="61" spans="1:11" ht="17.399999999999999" x14ac:dyDescent="0.3">
      <c r="A61" s="1437" t="s">
        <v>444</v>
      </c>
      <c r="B61" s="1437"/>
      <c r="C61" s="1437"/>
      <c r="D61" s="1437"/>
      <c r="E61" s="1437"/>
      <c r="F61" s="1437"/>
      <c r="G61" s="1437"/>
      <c r="H61" s="1437"/>
      <c r="I61" s="1437"/>
    </row>
    <row r="62" spans="1:11" ht="17.399999999999999" x14ac:dyDescent="0.3">
      <c r="A62" s="1437" t="s">
        <v>1394</v>
      </c>
      <c r="B62" s="1437"/>
      <c r="C62" s="1437"/>
      <c r="D62" s="1437"/>
      <c r="E62" s="1437"/>
      <c r="F62" s="1437"/>
      <c r="G62" s="1437"/>
      <c r="H62" s="1437"/>
      <c r="I62" s="1437"/>
    </row>
    <row r="63" spans="1:11" ht="12.75" customHeight="1" x14ac:dyDescent="0.3">
      <c r="A63" s="16"/>
      <c r="B63" s="16"/>
      <c r="C63" s="16"/>
      <c r="D63" s="16"/>
      <c r="E63" s="16"/>
      <c r="F63" s="16"/>
      <c r="G63" s="16"/>
      <c r="H63" s="16"/>
      <c r="I63" s="16"/>
    </row>
    <row r="64" spans="1:11" ht="12.75" customHeight="1" x14ac:dyDescent="0.3">
      <c r="A64" s="49"/>
      <c r="B64" s="49"/>
      <c r="C64" s="16"/>
      <c r="D64" s="16"/>
      <c r="E64" s="16"/>
      <c r="F64" s="16"/>
      <c r="G64" s="16"/>
      <c r="H64" s="16"/>
      <c r="I64" s="16"/>
    </row>
    <row r="65" spans="1:14" ht="18.600000000000001" thickBot="1" x14ac:dyDescent="0.35">
      <c r="A65" s="72" t="s">
        <v>532</v>
      </c>
      <c r="B65" s="72"/>
      <c r="C65" s="73"/>
      <c r="D65" s="73">
        <v>2013</v>
      </c>
      <c r="E65" s="73">
        <v>2014</v>
      </c>
      <c r="F65" s="73">
        <v>2015</v>
      </c>
      <c r="G65" s="73">
        <v>2016</v>
      </c>
      <c r="H65" s="73" t="s">
        <v>2185</v>
      </c>
      <c r="I65" s="73" t="s">
        <v>2184</v>
      </c>
      <c r="J65" s="36"/>
      <c r="K65" s="36"/>
      <c r="L65" s="36"/>
      <c r="M65" s="36"/>
      <c r="N65" s="36"/>
    </row>
    <row r="66" spans="1:14" x14ac:dyDescent="0.25">
      <c r="B66" s="2"/>
      <c r="C66" s="15"/>
      <c r="D66" s="15"/>
      <c r="E66" s="15"/>
      <c r="F66" s="15"/>
      <c r="G66" s="15"/>
      <c r="H66" s="15"/>
      <c r="I66" s="15"/>
      <c r="J66" s="36"/>
      <c r="K66" s="36"/>
      <c r="L66" s="36"/>
      <c r="M66" s="36"/>
      <c r="N66" s="36"/>
    </row>
    <row r="67" spans="1:14" ht="13.8" x14ac:dyDescent="0.25">
      <c r="A67" s="209" t="s">
        <v>533</v>
      </c>
      <c r="B67" s="209"/>
      <c r="C67" s="13"/>
      <c r="D67" s="13">
        <v>40615</v>
      </c>
      <c r="E67" s="13">
        <v>45855</v>
      </c>
      <c r="F67" s="13">
        <v>43740</v>
      </c>
      <c r="G67" s="13">
        <v>49995</v>
      </c>
      <c r="H67" s="13" t="s">
        <v>1270</v>
      </c>
      <c r="I67" s="13">
        <v>59050</v>
      </c>
      <c r="J67" s="83"/>
      <c r="K67" s="83"/>
      <c r="L67" s="83"/>
      <c r="M67" s="83"/>
      <c r="N67" s="83"/>
    </row>
    <row r="68" spans="1:14" x14ac:dyDescent="0.25">
      <c r="A68" s="392" t="s">
        <v>617</v>
      </c>
      <c r="B68" s="392"/>
      <c r="C68" s="80"/>
      <c r="D68" s="80" t="s">
        <v>1270</v>
      </c>
      <c r="E68" s="80">
        <v>3205</v>
      </c>
      <c r="F68" s="80" t="s">
        <v>1270</v>
      </c>
      <c r="G68" s="80">
        <v>3900</v>
      </c>
      <c r="H68" s="80">
        <v>3900</v>
      </c>
      <c r="I68" s="80">
        <v>4100</v>
      </c>
      <c r="J68" s="83"/>
      <c r="K68" s="83"/>
      <c r="L68" s="83"/>
      <c r="M68" s="83"/>
      <c r="N68" s="83"/>
    </row>
    <row r="69" spans="1:14" x14ac:dyDescent="0.25">
      <c r="A69" s="392" t="s">
        <v>618</v>
      </c>
      <c r="B69" s="392"/>
      <c r="C69" s="80"/>
      <c r="D69" s="80">
        <v>37570</v>
      </c>
      <c r="E69" s="80">
        <v>41040</v>
      </c>
      <c r="F69" s="80">
        <v>39445</v>
      </c>
      <c r="G69" s="80">
        <v>41390</v>
      </c>
      <c r="H69" s="80">
        <v>42810</v>
      </c>
      <c r="I69" s="80">
        <v>43585</v>
      </c>
      <c r="J69" s="83"/>
      <c r="K69" s="83"/>
      <c r="L69" s="83"/>
      <c r="M69" s="83"/>
      <c r="N69" s="83"/>
    </row>
    <row r="70" spans="1:14" x14ac:dyDescent="0.25">
      <c r="A70" s="392" t="s">
        <v>1425</v>
      </c>
      <c r="B70" s="392"/>
      <c r="C70" s="80"/>
      <c r="D70" s="80" t="s">
        <v>1270</v>
      </c>
      <c r="E70" s="80">
        <v>1610</v>
      </c>
      <c r="F70" s="80" t="s">
        <v>1270</v>
      </c>
      <c r="G70" s="80">
        <v>4705</v>
      </c>
      <c r="H70" s="80" t="s">
        <v>1270</v>
      </c>
      <c r="I70" s="80">
        <v>11365</v>
      </c>
      <c r="J70" s="36"/>
      <c r="K70" s="36"/>
      <c r="L70" s="36"/>
      <c r="M70" s="36"/>
      <c r="N70" s="36"/>
    </row>
    <row r="71" spans="1:14" ht="13.8" x14ac:dyDescent="0.25">
      <c r="A71" s="209" t="s">
        <v>2347</v>
      </c>
      <c r="B71" s="392"/>
      <c r="C71" s="80"/>
      <c r="D71" s="92" t="s">
        <v>1270</v>
      </c>
      <c r="E71" s="92" t="s">
        <v>1270</v>
      </c>
      <c r="F71" s="92">
        <v>60</v>
      </c>
      <c r="G71" s="92">
        <v>150</v>
      </c>
      <c r="H71" s="92" t="s">
        <v>1270</v>
      </c>
      <c r="I71" s="92">
        <v>125</v>
      </c>
      <c r="J71" s="36"/>
      <c r="K71" s="36"/>
      <c r="L71" s="36"/>
      <c r="M71" s="36"/>
      <c r="N71" s="36"/>
    </row>
    <row r="72" spans="1:14" ht="13.8" x14ac:dyDescent="0.25">
      <c r="A72" s="209" t="s">
        <v>492</v>
      </c>
      <c r="B72" s="209"/>
      <c r="C72" s="92"/>
      <c r="D72" s="61" t="s">
        <v>1270</v>
      </c>
      <c r="E72" s="61" t="s">
        <v>1270</v>
      </c>
      <c r="F72" s="61">
        <v>385</v>
      </c>
      <c r="G72" s="61">
        <v>335</v>
      </c>
      <c r="H72" s="61">
        <v>405</v>
      </c>
      <c r="I72" s="61">
        <v>310</v>
      </c>
      <c r="J72" s="83"/>
      <c r="K72" s="83"/>
      <c r="L72" s="83"/>
      <c r="M72" s="83"/>
      <c r="N72" s="83"/>
    </row>
    <row r="73" spans="1:14" ht="13.8" x14ac:dyDescent="0.25">
      <c r="A73" s="1341" t="s">
        <v>493</v>
      </c>
      <c r="B73" s="1341"/>
      <c r="C73" s="93"/>
      <c r="D73" s="57">
        <v>41300</v>
      </c>
      <c r="E73" s="57">
        <v>46505</v>
      </c>
      <c r="F73" s="57">
        <f>SUM(F67,F71,F72)</f>
        <v>44185</v>
      </c>
      <c r="G73" s="57">
        <v>50480</v>
      </c>
      <c r="H73" s="57">
        <v>52810</v>
      </c>
      <c r="I73" s="57">
        <v>59485</v>
      </c>
      <c r="J73" s="36"/>
      <c r="K73" s="36"/>
      <c r="L73" s="36"/>
      <c r="M73" s="36"/>
      <c r="N73" s="36"/>
    </row>
    <row r="74" spans="1:14" ht="13.8" x14ac:dyDescent="0.25">
      <c r="A74" s="10" t="s">
        <v>494</v>
      </c>
      <c r="B74" s="10"/>
      <c r="C74" s="92"/>
      <c r="D74" s="61">
        <v>655</v>
      </c>
      <c r="E74" s="61">
        <v>2065</v>
      </c>
      <c r="F74" s="61" t="s">
        <v>1270</v>
      </c>
      <c r="G74" s="61">
        <v>290</v>
      </c>
      <c r="H74" s="61">
        <v>1085</v>
      </c>
      <c r="I74" s="61">
        <v>1320</v>
      </c>
    </row>
    <row r="75" spans="1:14" ht="13.8" x14ac:dyDescent="0.25">
      <c r="A75" s="10" t="s">
        <v>495</v>
      </c>
      <c r="B75" s="10"/>
      <c r="C75" s="92"/>
      <c r="D75" s="13">
        <v>41955</v>
      </c>
      <c r="E75" s="13">
        <v>48570</v>
      </c>
      <c r="F75" s="13">
        <v>45865</v>
      </c>
      <c r="G75" s="13">
        <v>50770</v>
      </c>
      <c r="H75" s="13">
        <v>53895</v>
      </c>
      <c r="I75" s="13">
        <v>60805</v>
      </c>
    </row>
    <row r="76" spans="1:14" ht="13.8" x14ac:dyDescent="0.25">
      <c r="A76" s="10" t="s">
        <v>496</v>
      </c>
      <c r="B76" s="10"/>
      <c r="C76" s="92"/>
      <c r="D76" s="61">
        <v>14960</v>
      </c>
      <c r="E76" s="61">
        <v>17490</v>
      </c>
      <c r="F76" s="61" t="s">
        <v>1270</v>
      </c>
      <c r="G76" s="61">
        <v>26760</v>
      </c>
      <c r="H76" s="61">
        <v>27880</v>
      </c>
      <c r="I76" s="61">
        <v>32040</v>
      </c>
    </row>
    <row r="77" spans="1:14" ht="13.8" x14ac:dyDescent="0.25">
      <c r="A77" s="10" t="s">
        <v>497</v>
      </c>
      <c r="B77" s="10"/>
      <c r="C77" s="92"/>
      <c r="D77" s="13">
        <v>26995</v>
      </c>
      <c r="E77" s="13">
        <v>31080</v>
      </c>
      <c r="F77" s="13" t="s">
        <v>1270</v>
      </c>
      <c r="G77" s="13">
        <v>24010</v>
      </c>
      <c r="H77" s="13">
        <v>26015</v>
      </c>
      <c r="I77" s="13">
        <v>28765</v>
      </c>
    </row>
    <row r="78" spans="1:14" ht="13.8" x14ac:dyDescent="0.25">
      <c r="A78" s="10"/>
      <c r="B78" s="10"/>
      <c r="C78" s="13"/>
      <c r="D78" s="74"/>
      <c r="E78" s="74"/>
      <c r="F78" s="74"/>
      <c r="G78" s="74"/>
      <c r="H78" s="74"/>
      <c r="I78" s="74"/>
    </row>
    <row r="79" spans="1:14" ht="13.8" x14ac:dyDescent="0.25">
      <c r="A79" s="10" t="s">
        <v>1358</v>
      </c>
      <c r="B79" s="10"/>
      <c r="C79" s="13"/>
      <c r="D79" s="13">
        <v>8370</v>
      </c>
      <c r="E79" s="13">
        <v>8235</v>
      </c>
      <c r="F79" s="13">
        <v>8530</v>
      </c>
      <c r="G79" s="13">
        <v>9095</v>
      </c>
      <c r="H79" s="13">
        <v>9620</v>
      </c>
      <c r="I79" s="13">
        <v>9835</v>
      </c>
    </row>
    <row r="80" spans="1:14" ht="13.8" x14ac:dyDescent="0.25">
      <c r="A80" s="10" t="s">
        <v>1359</v>
      </c>
      <c r="B80" s="10"/>
      <c r="C80" s="13"/>
      <c r="D80" s="13">
        <v>945</v>
      </c>
      <c r="E80" s="13">
        <v>930</v>
      </c>
      <c r="F80" s="13">
        <v>1025</v>
      </c>
      <c r="G80" s="13">
        <v>1130</v>
      </c>
      <c r="H80" s="13">
        <v>1000</v>
      </c>
      <c r="I80" s="13">
        <v>950</v>
      </c>
    </row>
    <row r="81" spans="1:10" ht="13.8" x14ac:dyDescent="0.25">
      <c r="A81" s="10" t="s">
        <v>1360</v>
      </c>
      <c r="B81" s="10"/>
      <c r="C81" s="13"/>
      <c r="D81" s="13">
        <v>3280</v>
      </c>
      <c r="E81" s="13">
        <v>3255</v>
      </c>
      <c r="F81" s="13">
        <v>3675</v>
      </c>
      <c r="G81" s="13">
        <v>3800</v>
      </c>
      <c r="H81" s="13">
        <v>3650</v>
      </c>
      <c r="I81" s="13">
        <v>5440</v>
      </c>
    </row>
    <row r="82" spans="1:10" ht="13.8" x14ac:dyDescent="0.25">
      <c r="A82" s="10" t="s">
        <v>1361</v>
      </c>
      <c r="B82" s="10"/>
      <c r="C82" s="13"/>
      <c r="D82" s="13">
        <v>935</v>
      </c>
      <c r="E82" s="13">
        <v>880</v>
      </c>
      <c r="F82" s="13">
        <v>850</v>
      </c>
      <c r="G82" s="13">
        <v>1000</v>
      </c>
      <c r="H82" s="13">
        <v>1510</v>
      </c>
      <c r="I82" s="13">
        <v>3005</v>
      </c>
    </row>
    <row r="83" spans="1:10" ht="12.75" customHeight="1" x14ac:dyDescent="0.25">
      <c r="A83" s="10"/>
      <c r="B83" s="10"/>
      <c r="C83" s="68"/>
    </row>
    <row r="84" spans="1:10" ht="13.8" x14ac:dyDescent="0.25">
      <c r="A84" s="10"/>
      <c r="B84" s="10"/>
      <c r="C84" s="68"/>
      <c r="D84" s="48"/>
      <c r="E84" s="48"/>
      <c r="F84" s="48"/>
      <c r="G84" s="48"/>
      <c r="H84" s="48"/>
      <c r="I84" s="48"/>
    </row>
    <row r="85" spans="1:10" ht="12.75" customHeight="1" x14ac:dyDescent="0.25">
      <c r="A85" s="878" t="s">
        <v>1819</v>
      </c>
      <c r="B85" s="10"/>
      <c r="C85" s="68"/>
    </row>
    <row r="86" spans="1:10" ht="12.75" customHeight="1" x14ac:dyDescent="0.25">
      <c r="A86" s="10"/>
      <c r="B86" s="10"/>
      <c r="C86" s="27"/>
    </row>
    <row r="87" spans="1:10" ht="13.8" x14ac:dyDescent="0.25">
      <c r="A87" s="1496" t="s">
        <v>2253</v>
      </c>
      <c r="B87" s="1439"/>
      <c r="C87" s="1439"/>
      <c r="D87" s="1439"/>
      <c r="E87" s="1439"/>
      <c r="F87" s="1439"/>
      <c r="G87" s="1439"/>
      <c r="H87" s="1439"/>
      <c r="I87" s="1439"/>
      <c r="J87" s="1439"/>
    </row>
    <row r="92" spans="1:10" x14ac:dyDescent="0.25">
      <c r="D92" s="48"/>
      <c r="E92" s="48"/>
      <c r="F92" s="48"/>
      <c r="G92" s="48"/>
      <c r="H92" s="48"/>
      <c r="I92" s="48"/>
    </row>
  </sheetData>
  <customSheetViews>
    <customSheetView guid="{F67F5823-51D5-4D47-B100-5B47C1E6BCB9}" showPageBreaks="1" fitToPage="1" printArea="1">
      <selection activeCell="J13" sqref="J13"/>
      <pageMargins left="0.75" right="0.75" top="1" bottom="1" header="0.5" footer="0.5"/>
      <printOptions horizontalCentered="1"/>
      <pageSetup scale="54" firstPageNumber="33" orientation="portrait" verticalDpi="300" r:id="rId1"/>
      <headerFooter alignWithMargins="0">
        <oddFooter>&amp;C&amp;P</oddFooter>
      </headerFooter>
    </customSheetView>
    <customSheetView guid="{9014CDA8-C3FC-41E6-A045-DAEFC55B82B1}" showPageBreaks="1" fitToPage="1" printArea="1" topLeftCell="A64">
      <selection activeCell="K79" sqref="K79"/>
      <pageMargins left="0.75" right="0.75" top="1" bottom="1" header="0.5" footer="0.5"/>
      <printOptions horizontalCentered="1"/>
      <pageSetup scale="53" firstPageNumber="33" orientation="portrait" verticalDpi="300" r:id="rId2"/>
      <headerFooter alignWithMargins="0">
        <oddFooter>&amp;C&amp;P</oddFooter>
      </headerFooter>
    </customSheetView>
  </customSheetViews>
  <mergeCells count="19">
    <mergeCell ref="A87:J87"/>
    <mergeCell ref="A61:I61"/>
    <mergeCell ref="A62:I62"/>
    <mergeCell ref="A60:I60"/>
    <mergeCell ref="A56:I56"/>
    <mergeCell ref="A1:I1"/>
    <mergeCell ref="A3:I3"/>
    <mergeCell ref="A4:I4"/>
    <mergeCell ref="A5:I5"/>
    <mergeCell ref="A58:I58"/>
    <mergeCell ref="A31:I31"/>
    <mergeCell ref="B34:C34"/>
    <mergeCell ref="D34:E34"/>
    <mergeCell ref="F34:G34"/>
    <mergeCell ref="H34:I34"/>
    <mergeCell ref="A28:I28"/>
    <mergeCell ref="A30:I30"/>
    <mergeCell ref="A55:I55"/>
    <mergeCell ref="A24:I24"/>
  </mergeCells>
  <phoneticPr fontId="0" type="noConversion"/>
  <hyperlinks>
    <hyperlink ref="A87:J87" r:id="rId3" display="Source: Statistics Canada. Table 32-10-0108-01 - Aquaculture economic statistics, value added account (x 1,000)"/>
    <hyperlink ref="A55:I55" r:id="rId4" display="Source: Statistics Canada. Table 32-10-0107-01 Aquaculture, production and value (x 1,000)"/>
  </hyperlinks>
  <printOptions horizontalCentered="1"/>
  <pageMargins left="0.74803149606299202" right="0.74803149606299202" top="0.98425196850393704" bottom="0.98425196850393704" header="0.511811023622047" footer="0.511811023622047"/>
  <pageSetup scale="55" firstPageNumber="27" orientation="portrait" useFirstPageNumber="1" r:id="rId5"/>
  <headerFooter alignWithMargins="0"/>
  <legacyDrawingHF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7030A0"/>
    <pageSetUpPr fitToPage="1"/>
  </sheetPr>
  <dimension ref="A1:L60"/>
  <sheetViews>
    <sheetView zoomScaleNormal="100" workbookViewId="0">
      <selection sqref="A1:J1"/>
    </sheetView>
  </sheetViews>
  <sheetFormatPr defaultRowHeight="13.2" x14ac:dyDescent="0.25"/>
  <cols>
    <col min="1" max="1" width="8.5546875" customWidth="1"/>
    <col min="2" max="2" width="9.109375" customWidth="1"/>
    <col min="3" max="3" width="14.6640625" customWidth="1"/>
    <col min="4" max="4" width="17.5546875" customWidth="1"/>
    <col min="5" max="5" width="16.88671875" customWidth="1"/>
    <col min="6" max="6" width="18.109375" customWidth="1"/>
    <col min="7" max="7" width="17.88671875" customWidth="1"/>
    <col min="8" max="8" width="11.33203125" customWidth="1"/>
    <col min="9" max="9" width="10.6640625" customWidth="1"/>
    <col min="10" max="10" width="16.109375" customWidth="1"/>
  </cols>
  <sheetData>
    <row r="1" spans="1:10" ht="17.399999999999999" x14ac:dyDescent="0.3">
      <c r="A1" s="1436" t="s">
        <v>577</v>
      </c>
      <c r="B1" s="1436"/>
      <c r="C1" s="1436"/>
      <c r="D1" s="1436"/>
      <c r="E1" s="1436"/>
      <c r="F1" s="1436"/>
      <c r="G1" s="1436"/>
      <c r="H1" s="1436"/>
      <c r="I1" s="1436"/>
      <c r="J1" s="1436"/>
    </row>
    <row r="2" spans="1:10" ht="18" customHeight="1" x14ac:dyDescent="0.3">
      <c r="A2" s="49"/>
      <c r="B2" s="49"/>
      <c r="C2" s="49"/>
      <c r="D2" s="49"/>
      <c r="E2" s="49"/>
      <c r="F2" s="49"/>
      <c r="G2" s="49"/>
      <c r="H2" s="16"/>
    </row>
    <row r="3" spans="1:10" ht="17.399999999999999" x14ac:dyDescent="0.3">
      <c r="A3" s="1437" t="s">
        <v>1884</v>
      </c>
      <c r="B3" s="1437"/>
      <c r="C3" s="1437"/>
      <c r="D3" s="1437"/>
      <c r="E3" s="1437"/>
      <c r="F3" s="1437"/>
      <c r="G3" s="1437"/>
      <c r="H3" s="1437"/>
      <c r="I3" s="1437"/>
      <c r="J3" s="1437"/>
    </row>
    <row r="4" spans="1:10" ht="17.399999999999999" x14ac:dyDescent="0.3">
      <c r="A4" s="1437" t="s">
        <v>2542</v>
      </c>
      <c r="B4" s="1437"/>
      <c r="C4" s="1437"/>
      <c r="D4" s="1437"/>
      <c r="E4" s="1437"/>
      <c r="F4" s="1437"/>
      <c r="G4" s="1437"/>
      <c r="H4" s="1437"/>
      <c r="I4" s="1437"/>
      <c r="J4" s="1437"/>
    </row>
    <row r="5" spans="1:10" ht="17.399999999999999" x14ac:dyDescent="0.3">
      <c r="A5" s="1437" t="s">
        <v>444</v>
      </c>
      <c r="B5" s="1437"/>
      <c r="C5" s="1437"/>
      <c r="D5" s="1437"/>
      <c r="E5" s="1437"/>
      <c r="F5" s="1437"/>
      <c r="G5" s="1437"/>
      <c r="H5" s="1437"/>
      <c r="I5" s="1437"/>
      <c r="J5" s="1437"/>
    </row>
    <row r="6" spans="1:10" ht="12.75" customHeight="1" x14ac:dyDescent="0.3">
      <c r="A6" s="16"/>
      <c r="B6" s="16"/>
      <c r="C6" s="16"/>
      <c r="D6" s="16"/>
      <c r="E6" s="16"/>
      <c r="F6" s="16"/>
      <c r="G6" s="16"/>
      <c r="H6" s="30"/>
    </row>
    <row r="7" spans="1:10" ht="12.75" customHeight="1" x14ac:dyDescent="0.3">
      <c r="A7" s="16"/>
      <c r="B7" s="16"/>
      <c r="C7" s="16"/>
      <c r="D7" s="16"/>
      <c r="E7" s="16"/>
      <c r="F7" s="16"/>
      <c r="G7" s="16"/>
      <c r="H7" s="16"/>
    </row>
    <row r="8" spans="1:10" ht="15.6" x14ac:dyDescent="0.3">
      <c r="A8" s="79"/>
      <c r="B8" s="1499" t="s">
        <v>1042</v>
      </c>
      <c r="C8" s="1444"/>
      <c r="D8" s="1500"/>
      <c r="E8" s="1499" t="s">
        <v>1294</v>
      </c>
      <c r="F8" s="1444"/>
      <c r="G8" s="1500"/>
      <c r="H8" s="1499" t="s">
        <v>373</v>
      </c>
      <c r="I8" s="1444"/>
      <c r="J8" s="1444"/>
    </row>
    <row r="9" spans="1:10" ht="15.6" x14ac:dyDescent="0.3">
      <c r="A9" s="79"/>
      <c r="B9" s="1499" t="s">
        <v>1043</v>
      </c>
      <c r="C9" s="1444"/>
      <c r="D9" s="1500"/>
      <c r="E9" s="1499" t="s">
        <v>1209</v>
      </c>
      <c r="F9" s="1444"/>
      <c r="G9" s="1500"/>
      <c r="H9" s="1499" t="s">
        <v>1209</v>
      </c>
      <c r="I9" s="1444"/>
      <c r="J9" s="1444"/>
    </row>
    <row r="10" spans="1:10" ht="15.6" x14ac:dyDescent="0.3">
      <c r="A10" s="11" t="s">
        <v>622</v>
      </c>
      <c r="B10" s="1002" t="s">
        <v>1881</v>
      </c>
      <c r="C10" s="7" t="s">
        <v>1882</v>
      </c>
      <c r="D10" s="1003" t="s">
        <v>1883</v>
      </c>
      <c r="E10" s="1002" t="s">
        <v>1881</v>
      </c>
      <c r="F10" s="7" t="s">
        <v>1882</v>
      </c>
      <c r="G10" s="1003" t="s">
        <v>1883</v>
      </c>
      <c r="H10" s="1002" t="s">
        <v>1881</v>
      </c>
      <c r="I10" s="7" t="s">
        <v>1882</v>
      </c>
      <c r="J10" s="7" t="s">
        <v>1883</v>
      </c>
    </row>
    <row r="11" spans="1:10" ht="3.75" customHeight="1" thickBot="1" x14ac:dyDescent="0.3">
      <c r="A11" s="18"/>
      <c r="B11" s="1004"/>
      <c r="C11" s="1000"/>
      <c r="D11" s="1005"/>
      <c r="E11" s="1004"/>
      <c r="F11" s="1000"/>
      <c r="G11" s="1005"/>
      <c r="H11" s="1008"/>
      <c r="I11" s="1001"/>
      <c r="J11" s="1001"/>
    </row>
    <row r="12" spans="1:10" ht="4.5" customHeight="1" x14ac:dyDescent="0.25">
      <c r="A12" s="2"/>
      <c r="B12" s="1006"/>
      <c r="C12" s="70"/>
      <c r="D12" s="1007"/>
      <c r="E12" s="1006"/>
      <c r="F12" s="70"/>
      <c r="G12" s="1007"/>
      <c r="H12" s="1009"/>
      <c r="I12" s="36"/>
      <c r="J12" s="36"/>
    </row>
    <row r="13" spans="1:10" ht="13.8" x14ac:dyDescent="0.25">
      <c r="A13" s="1381">
        <v>2016</v>
      </c>
      <c r="B13" s="1010">
        <v>69.2</v>
      </c>
      <c r="C13" s="532">
        <v>59.2</v>
      </c>
      <c r="D13" s="532">
        <v>14.4</v>
      </c>
      <c r="E13" s="1010">
        <v>27.4</v>
      </c>
      <c r="F13" s="532">
        <v>23.6</v>
      </c>
      <c r="G13" s="490">
        <v>13.9</v>
      </c>
      <c r="H13" s="1010">
        <v>96.5</v>
      </c>
      <c r="I13" s="532">
        <v>82.8</v>
      </c>
      <c r="J13" s="532">
        <v>14.2</v>
      </c>
    </row>
    <row r="14" spans="1:10" ht="16.2" x14ac:dyDescent="0.25">
      <c r="A14" s="1381" t="s">
        <v>2334</v>
      </c>
      <c r="B14" s="1010">
        <v>76.599999999999994</v>
      </c>
      <c r="C14" s="532">
        <v>67.8</v>
      </c>
      <c r="D14" s="532">
        <v>11.5</v>
      </c>
      <c r="E14" s="1010">
        <v>28.1</v>
      </c>
      <c r="F14" s="532">
        <v>24</v>
      </c>
      <c r="G14" s="490">
        <v>14.6</v>
      </c>
      <c r="H14" s="1010">
        <v>104.8</v>
      </c>
      <c r="I14" s="532">
        <v>91.8</v>
      </c>
      <c r="J14" s="532">
        <v>12.3</v>
      </c>
    </row>
    <row r="15" spans="1:10" ht="16.2" x14ac:dyDescent="0.25">
      <c r="A15" s="1381" t="s">
        <v>2333</v>
      </c>
      <c r="B15" s="1010">
        <v>75.900000000000006</v>
      </c>
      <c r="C15" s="532">
        <v>65.099999999999994</v>
      </c>
      <c r="D15" s="532">
        <v>14.2</v>
      </c>
      <c r="E15" s="1010">
        <v>28.5</v>
      </c>
      <c r="F15" s="532">
        <v>24.5</v>
      </c>
      <c r="G15" s="490">
        <v>14</v>
      </c>
      <c r="H15" s="1010">
        <v>104.4</v>
      </c>
      <c r="I15" s="532">
        <v>89.6</v>
      </c>
      <c r="J15" s="532">
        <v>14.1</v>
      </c>
    </row>
    <row r="17" spans="1:10" ht="13.8" x14ac:dyDescent="0.25">
      <c r="A17" s="618"/>
      <c r="B17" s="619"/>
      <c r="C17" s="617"/>
      <c r="D17" s="619"/>
      <c r="E17" s="617"/>
      <c r="F17" s="619"/>
      <c r="G17" s="617"/>
    </row>
    <row r="18" spans="1:10" ht="12" customHeight="1" x14ac:dyDescent="0.25">
      <c r="A18" s="10"/>
      <c r="B18" s="15"/>
      <c r="C18" s="15"/>
      <c r="D18" s="15"/>
      <c r="E18" s="15"/>
      <c r="G18" s="152"/>
    </row>
    <row r="19" spans="1:10" ht="14.4" x14ac:dyDescent="0.3">
      <c r="A19" s="10" t="s">
        <v>1093</v>
      </c>
      <c r="B19" s="15"/>
      <c r="C19" s="15"/>
      <c r="D19" s="15"/>
      <c r="E19" s="15"/>
    </row>
    <row r="20" spans="1:10" ht="13.8" x14ac:dyDescent="0.25">
      <c r="A20" s="164" t="s">
        <v>1414</v>
      </c>
      <c r="B20" s="15"/>
      <c r="C20" s="15"/>
      <c r="D20" s="15"/>
      <c r="E20" s="15"/>
    </row>
    <row r="21" spans="1:10" ht="13.8" x14ac:dyDescent="0.25">
      <c r="A21" s="164"/>
      <c r="B21" s="15"/>
      <c r="C21" s="15"/>
      <c r="D21" s="15"/>
      <c r="E21" s="15"/>
      <c r="I21" s="459"/>
    </row>
    <row r="22" spans="1:10" ht="18" customHeight="1" x14ac:dyDescent="0.25">
      <c r="A22" s="1186" t="s">
        <v>1819</v>
      </c>
      <c r="B22" s="15"/>
      <c r="C22" s="15"/>
      <c r="D22" s="15"/>
      <c r="E22" s="15"/>
    </row>
    <row r="23" spans="1:10" ht="18" customHeight="1" x14ac:dyDescent="0.25">
      <c r="A23" s="1457" t="s">
        <v>2289</v>
      </c>
      <c r="B23" s="1457"/>
      <c r="C23" s="1457"/>
      <c r="D23" s="1457"/>
      <c r="E23" s="1457"/>
      <c r="F23" s="1457"/>
      <c r="G23" s="1457"/>
      <c r="H23" s="1457"/>
      <c r="I23" s="1457"/>
      <c r="J23" s="1457"/>
    </row>
    <row r="24" spans="1:10" ht="18" customHeight="1" x14ac:dyDescent="0.25">
      <c r="A24" s="970"/>
      <c r="B24" s="970"/>
      <c r="C24" s="970"/>
      <c r="D24" s="970"/>
      <c r="E24" s="970"/>
      <c r="F24" s="970"/>
      <c r="G24" s="970"/>
      <c r="H24" s="970"/>
      <c r="I24" s="970"/>
      <c r="J24" s="970"/>
    </row>
    <row r="25" spans="1:10" ht="18" customHeight="1" x14ac:dyDescent="0.25">
      <c r="A25" s="970"/>
      <c r="B25" s="970"/>
      <c r="C25" s="970"/>
      <c r="D25" s="970"/>
      <c r="E25" s="970"/>
      <c r="F25" s="970"/>
      <c r="G25" s="970"/>
      <c r="H25" s="970"/>
      <c r="I25" s="970"/>
      <c r="J25" s="970"/>
    </row>
    <row r="26" spans="1:10" ht="18" customHeight="1" x14ac:dyDescent="0.25">
      <c r="A26" s="970"/>
      <c r="B26" s="970"/>
      <c r="C26" s="970"/>
      <c r="D26" s="970"/>
      <c r="E26" s="970"/>
      <c r="F26" s="970"/>
      <c r="G26" s="970"/>
      <c r="H26" s="970"/>
      <c r="I26" s="970"/>
      <c r="J26" s="970"/>
    </row>
    <row r="27" spans="1:10" ht="12.75" customHeight="1" x14ac:dyDescent="0.25">
      <c r="B27" s="164"/>
      <c r="C27" s="15"/>
      <c r="D27" s="15"/>
    </row>
    <row r="28" spans="1:10" ht="12.75" customHeight="1" x14ac:dyDescent="0.25">
      <c r="A28" s="15"/>
      <c r="B28" s="15"/>
      <c r="C28" s="15"/>
      <c r="D28" s="15"/>
    </row>
    <row r="29" spans="1:10" ht="17.399999999999999" x14ac:dyDescent="0.3">
      <c r="C29" s="1436" t="s">
        <v>1617</v>
      </c>
      <c r="D29" s="1436"/>
      <c r="E29" s="1436"/>
      <c r="F29" s="1436"/>
      <c r="G29" s="1436"/>
      <c r="H29" s="1436"/>
      <c r="I29" s="551"/>
    </row>
    <row r="30" spans="1:10" ht="18" customHeight="1" x14ac:dyDescent="0.3">
      <c r="C30" s="1437" t="s">
        <v>2254</v>
      </c>
      <c r="D30" s="1437"/>
      <c r="E30" s="1437"/>
      <c r="F30" s="1437"/>
      <c r="G30" s="1437"/>
      <c r="H30" s="1437"/>
      <c r="I30" s="30"/>
    </row>
    <row r="31" spans="1:10" ht="17.399999999999999" x14ac:dyDescent="0.3">
      <c r="C31" s="1437" t="s">
        <v>2255</v>
      </c>
      <c r="D31" s="1437"/>
      <c r="E31" s="1437"/>
      <c r="F31" s="1437"/>
      <c r="G31" s="1437"/>
      <c r="H31" s="1437"/>
      <c r="I31" s="30"/>
    </row>
    <row r="32" spans="1:10" ht="17.399999999999999" x14ac:dyDescent="0.3">
      <c r="C32" s="1437" t="s">
        <v>2543</v>
      </c>
      <c r="D32" s="1437"/>
      <c r="E32" s="1437"/>
      <c r="F32" s="1437"/>
      <c r="G32" s="1437"/>
      <c r="H32" s="1437"/>
      <c r="I32" s="30"/>
    </row>
    <row r="33" spans="1:12" ht="12.75" customHeight="1" x14ac:dyDescent="0.3">
      <c r="C33" s="1"/>
      <c r="D33" s="30"/>
      <c r="E33" s="30"/>
      <c r="F33" s="30"/>
      <c r="G33" s="30"/>
      <c r="H33" s="30"/>
    </row>
    <row r="34" spans="1:12" ht="12.75" customHeight="1" x14ac:dyDescent="0.3">
      <c r="C34" s="969"/>
      <c r="D34" s="1278"/>
      <c r="E34" s="1278"/>
      <c r="F34" s="1278"/>
      <c r="G34" s="1278"/>
      <c r="H34" s="1278"/>
    </row>
    <row r="35" spans="1:12" ht="15.6" x14ac:dyDescent="0.3">
      <c r="C35" s="1286"/>
      <c r="D35" s="1499" t="s">
        <v>791</v>
      </c>
      <c r="E35" s="1500"/>
      <c r="F35" s="1281" t="s">
        <v>871</v>
      </c>
      <c r="G35" s="1281" t="s">
        <v>2256</v>
      </c>
      <c r="H35" s="1290"/>
    </row>
    <row r="36" spans="1:12" ht="15.6" x14ac:dyDescent="0.3">
      <c r="D36" s="978" t="s">
        <v>1089</v>
      </c>
      <c r="E36" s="1282" t="s">
        <v>1090</v>
      </c>
      <c r="F36" s="1281" t="s">
        <v>872</v>
      </c>
      <c r="G36" s="1281" t="s">
        <v>2257</v>
      </c>
      <c r="H36" s="1281" t="s">
        <v>373</v>
      </c>
    </row>
    <row r="37" spans="1:12" ht="15.6" x14ac:dyDescent="0.3">
      <c r="C37" s="1277" t="s">
        <v>622</v>
      </c>
      <c r="D37" s="978" t="s">
        <v>171</v>
      </c>
      <c r="E37" s="1282" t="s">
        <v>171</v>
      </c>
      <c r="F37" s="1281" t="s">
        <v>171</v>
      </c>
      <c r="G37" s="1281" t="s">
        <v>171</v>
      </c>
      <c r="H37" s="1281" t="s">
        <v>171</v>
      </c>
    </row>
    <row r="38" spans="1:12" ht="3.75" customHeight="1" thickBot="1" x14ac:dyDescent="0.35">
      <c r="C38" s="89"/>
      <c r="D38" s="1016"/>
      <c r="E38" s="1289"/>
      <c r="F38" s="1014"/>
      <c r="G38" s="1014"/>
      <c r="H38" s="1014"/>
    </row>
    <row r="39" spans="1:12" ht="4.5" customHeight="1" x14ac:dyDescent="0.3">
      <c r="C39" s="159"/>
      <c r="D39" s="978"/>
      <c r="E39" s="1282"/>
      <c r="F39" s="1281"/>
      <c r="G39" s="1281"/>
      <c r="H39" s="1281"/>
    </row>
    <row r="40" spans="1:12" ht="13.8" x14ac:dyDescent="0.25">
      <c r="C40" s="1280">
        <v>2013</v>
      </c>
      <c r="D40" s="1017">
        <v>101300</v>
      </c>
      <c r="E40" s="1284">
        <v>108600</v>
      </c>
      <c r="F40" s="1015" t="s">
        <v>1270</v>
      </c>
      <c r="G40" s="1015" t="s">
        <v>1270</v>
      </c>
      <c r="H40" s="1015">
        <v>221100</v>
      </c>
      <c r="J40" s="48"/>
      <c r="K40" s="48"/>
      <c r="L40" s="48"/>
    </row>
    <row r="41" spans="1:12" ht="13.8" x14ac:dyDescent="0.25">
      <c r="C41" s="1280">
        <v>2014</v>
      </c>
      <c r="D41" s="1017">
        <v>101500</v>
      </c>
      <c r="E41" s="1284">
        <v>115900</v>
      </c>
      <c r="F41" s="1015">
        <v>2800</v>
      </c>
      <c r="G41" s="1015">
        <v>8500</v>
      </c>
      <c r="H41" s="1015">
        <v>228700</v>
      </c>
      <c r="J41" s="48"/>
      <c r="K41" s="48"/>
      <c r="L41" s="48"/>
    </row>
    <row r="42" spans="1:12" ht="13.8" x14ac:dyDescent="0.25">
      <c r="C42" s="1280">
        <v>2015</v>
      </c>
      <c r="D42" s="1017">
        <v>103000</v>
      </c>
      <c r="E42" s="1284">
        <v>123400</v>
      </c>
      <c r="F42" s="1015">
        <v>2900</v>
      </c>
      <c r="G42" s="1015">
        <v>8800</v>
      </c>
      <c r="H42" s="1015">
        <v>238000</v>
      </c>
      <c r="J42" s="48"/>
      <c r="K42" s="48"/>
      <c r="L42" s="48"/>
    </row>
    <row r="43" spans="1:12" ht="13.8" x14ac:dyDescent="0.25">
      <c r="C43" s="1280">
        <v>2016</v>
      </c>
      <c r="D43" s="1017">
        <v>114800</v>
      </c>
      <c r="E43" s="1284">
        <v>126600</v>
      </c>
      <c r="F43" s="1015">
        <v>3000</v>
      </c>
      <c r="G43" s="1015">
        <v>8500</v>
      </c>
      <c r="H43" s="1015">
        <v>253000</v>
      </c>
      <c r="J43" s="48"/>
      <c r="K43" s="48"/>
      <c r="L43" s="48"/>
    </row>
    <row r="44" spans="1:12" ht="13.8" x14ac:dyDescent="0.25">
      <c r="C44" s="1280">
        <v>2017</v>
      </c>
      <c r="D44" s="1017">
        <v>124100</v>
      </c>
      <c r="E44" s="1284">
        <v>137900</v>
      </c>
      <c r="F44" s="1015" t="s">
        <v>1270</v>
      </c>
      <c r="G44" s="1015" t="s">
        <v>1270</v>
      </c>
      <c r="H44" s="1015">
        <v>274000</v>
      </c>
      <c r="J44" s="48"/>
      <c r="K44" s="48"/>
      <c r="L44" s="48"/>
    </row>
    <row r="45" spans="1:12" ht="13.8" x14ac:dyDescent="0.25">
      <c r="C45" s="1383">
        <v>2018</v>
      </c>
      <c r="D45" s="1017">
        <v>136700</v>
      </c>
      <c r="E45" s="1284">
        <v>142800</v>
      </c>
      <c r="F45" s="1015">
        <v>2000</v>
      </c>
      <c r="G45" s="1015">
        <v>9600</v>
      </c>
      <c r="H45" s="1015">
        <v>291100</v>
      </c>
      <c r="J45" s="48"/>
      <c r="K45" s="48"/>
      <c r="L45" s="48"/>
    </row>
    <row r="46" spans="1:12" x14ac:dyDescent="0.25">
      <c r="H46" s="48"/>
      <c r="I46" s="48"/>
      <c r="J46" s="48"/>
      <c r="K46" s="48"/>
      <c r="L46" s="48"/>
    </row>
    <row r="47" spans="1:12" ht="13.8" x14ac:dyDescent="0.25">
      <c r="A47" s="1"/>
      <c r="B47" s="21"/>
      <c r="C47" s="131"/>
      <c r="D47" s="261"/>
      <c r="E47" s="261"/>
      <c r="F47" s="261"/>
      <c r="G47" s="261"/>
      <c r="H47" s="1"/>
    </row>
    <row r="48" spans="1:12" ht="13.8" x14ac:dyDescent="0.25">
      <c r="B48" s="462" t="s">
        <v>875</v>
      </c>
      <c r="C48" s="461" t="s">
        <v>874</v>
      </c>
      <c r="D48" s="152"/>
      <c r="E48" s="152"/>
      <c r="F48" s="152"/>
      <c r="G48" s="152"/>
      <c r="H48" s="1"/>
      <c r="I48" s="1"/>
    </row>
    <row r="49" spans="1:10" x14ac:dyDescent="0.25">
      <c r="B49" s="1"/>
      <c r="D49" s="1"/>
      <c r="E49" s="1"/>
      <c r="F49" s="1"/>
      <c r="G49" s="1"/>
      <c r="H49" s="1"/>
      <c r="I49" s="1"/>
    </row>
    <row r="50" spans="1:10" ht="29.25" customHeight="1" x14ac:dyDescent="0.25">
      <c r="B50" s="1459" t="s">
        <v>2258</v>
      </c>
      <c r="C50" s="1457"/>
      <c r="D50" s="1457"/>
      <c r="E50" s="1457"/>
      <c r="F50" s="1457"/>
      <c r="G50" s="1457"/>
      <c r="H50" s="1457"/>
      <c r="I50" s="1457"/>
      <c r="J50" s="970"/>
    </row>
    <row r="51" spans="1:10" ht="13.8" x14ac:dyDescent="0.25">
      <c r="A51" s="164" t="s">
        <v>1094</v>
      </c>
      <c r="C51" s="1"/>
      <c r="D51" s="1"/>
      <c r="E51" s="1"/>
      <c r="F51" s="1"/>
      <c r="G51" s="1"/>
      <c r="H51" s="1"/>
    </row>
    <row r="60" spans="1:10" x14ac:dyDescent="0.25">
      <c r="C60" s="459"/>
    </row>
  </sheetData>
  <customSheetViews>
    <customSheetView guid="{F67F5823-51D5-4D47-B100-5B47C1E6BCB9}" showPageBreaks="1" fitToPage="1" printArea="1" topLeftCell="A31">
      <selection activeCell="F17" sqref="F17"/>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topLeftCell="A29">
      <selection activeCell="A32" sqref="A32:G32"/>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17">
    <mergeCell ref="A1:J1"/>
    <mergeCell ref="A3:J3"/>
    <mergeCell ref="A4:J4"/>
    <mergeCell ref="A5:J5"/>
    <mergeCell ref="B8:D8"/>
    <mergeCell ref="E8:G8"/>
    <mergeCell ref="H8:J8"/>
    <mergeCell ref="C32:H32"/>
    <mergeCell ref="D35:E35"/>
    <mergeCell ref="B9:D9"/>
    <mergeCell ref="E9:G9"/>
    <mergeCell ref="B50:I50"/>
    <mergeCell ref="A23:J23"/>
    <mergeCell ref="H9:J9"/>
    <mergeCell ref="C29:H29"/>
    <mergeCell ref="C30:H30"/>
    <mergeCell ref="C31:H31"/>
  </mergeCells>
  <phoneticPr fontId="0" type="noConversion"/>
  <hyperlinks>
    <hyperlink ref="A23:J23" r:id="rId3" display="Source: Statistics Canada. Table 33-10-0102-01 Accommodation services, summary statistics"/>
    <hyperlink ref="B50:J50" r:id="rId4" display="Source: Statistics Canada. Table 355-0006 - Monthly survey of food services and drinking places, by North American Industry Classification System (NAICS), monthly"/>
    <hyperlink ref="B50:I50" r:id="rId5" display="Source: Statistics Canada. Table 21-10-0171-01 Food services and drinking places, summary statistics"/>
  </hyperlinks>
  <printOptions horizontalCentered="1"/>
  <pageMargins left="0.74803149606299202" right="0.74803149606299202" top="0.98425196850393704" bottom="0.98425196850393704" header="0.511811023622047" footer="0.511811023622047"/>
  <pageSetup scale="64" firstPageNumber="27" orientation="portrait" useFirstPageNumber="1" r:id="rId6"/>
  <headerFooter alignWithMargins="0"/>
  <legacyDrawingHF r:id="rId7"/>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3:I51"/>
  <sheetViews>
    <sheetView zoomScaleNormal="100" workbookViewId="0">
      <selection activeCell="A3" sqref="A3:F3"/>
    </sheetView>
  </sheetViews>
  <sheetFormatPr defaultRowHeight="13.2" x14ac:dyDescent="0.25"/>
  <cols>
    <col min="1" max="1" width="35.44140625" customWidth="1"/>
    <col min="2" max="5" width="12" customWidth="1"/>
    <col min="6" max="6" width="13.5546875" customWidth="1"/>
    <col min="8" max="8" width="9.109375" bestFit="1" customWidth="1"/>
    <col min="9" max="9" width="11" bestFit="1" customWidth="1"/>
  </cols>
  <sheetData>
    <row r="3" spans="1:9" ht="17.399999999999999" x14ac:dyDescent="0.3">
      <c r="A3" s="1436" t="s">
        <v>578</v>
      </c>
      <c r="B3" s="1436"/>
      <c r="C3" s="1436"/>
      <c r="D3" s="1436"/>
      <c r="E3" s="1436"/>
      <c r="F3" s="1436"/>
    </row>
    <row r="4" spans="1:9" ht="17.399999999999999" x14ac:dyDescent="0.3">
      <c r="A4" s="1437" t="s">
        <v>1896</v>
      </c>
      <c r="B4" s="1437"/>
      <c r="C4" s="1437"/>
      <c r="D4" s="1437"/>
      <c r="E4" s="1437"/>
      <c r="F4" s="1437"/>
    </row>
    <row r="5" spans="1:9" ht="17.399999999999999" x14ac:dyDescent="0.3">
      <c r="A5" s="1437" t="s">
        <v>1897</v>
      </c>
      <c r="B5" s="1437"/>
      <c r="C5" s="1437"/>
      <c r="D5" s="1437"/>
      <c r="E5" s="1437"/>
      <c r="F5" s="1437"/>
    </row>
    <row r="6" spans="1:9" ht="17.399999999999999" x14ac:dyDescent="0.3">
      <c r="A6" s="1437" t="s">
        <v>2544</v>
      </c>
      <c r="B6" s="1437"/>
      <c r="C6" s="1437"/>
      <c r="D6" s="1437"/>
      <c r="E6" s="1437"/>
      <c r="F6" s="1437"/>
    </row>
    <row r="7" spans="1:9" ht="17.399999999999999" x14ac:dyDescent="0.3">
      <c r="A7" s="968"/>
      <c r="B7" s="968"/>
      <c r="C7" s="968"/>
      <c r="D7" s="968"/>
      <c r="E7" s="968"/>
      <c r="F7" s="968"/>
    </row>
    <row r="9" spans="1:9" ht="15.6" x14ac:dyDescent="0.3">
      <c r="A9" s="29" t="s">
        <v>1886</v>
      </c>
      <c r="B9" s="1279">
        <v>2015</v>
      </c>
      <c r="C9" s="1279">
        <v>2016</v>
      </c>
      <c r="D9" s="1279">
        <v>2017</v>
      </c>
      <c r="E9" s="1279">
        <v>2018</v>
      </c>
      <c r="F9" s="1279">
        <v>2019</v>
      </c>
    </row>
    <row r="10" spans="1:9" ht="7.5" customHeight="1" thickBot="1" x14ac:dyDescent="0.35">
      <c r="A10" s="86"/>
      <c r="B10" s="1247"/>
      <c r="C10" s="1248"/>
      <c r="D10" s="1248"/>
      <c r="E10" s="1248"/>
      <c r="F10" s="1248"/>
    </row>
    <row r="11" spans="1:9" ht="15" customHeight="1" x14ac:dyDescent="0.25">
      <c r="B11" s="1249"/>
      <c r="C11" s="1283"/>
      <c r="D11" s="1283"/>
      <c r="E11" s="1283"/>
      <c r="F11" s="1283"/>
    </row>
    <row r="12" spans="1:9" ht="15" customHeight="1" x14ac:dyDescent="0.25">
      <c r="A12" s="1019" t="s">
        <v>1889</v>
      </c>
      <c r="B12" s="1249"/>
      <c r="C12" s="1283"/>
      <c r="D12" s="1283"/>
      <c r="E12" s="1283"/>
      <c r="F12" s="1283"/>
    </row>
    <row r="13" spans="1:9" ht="15.6" x14ac:dyDescent="0.3">
      <c r="A13" s="1020" t="s">
        <v>1887</v>
      </c>
      <c r="B13" s="1250">
        <v>864327.47252747254</v>
      </c>
      <c r="C13" s="1250">
        <v>865044.4444444445</v>
      </c>
      <c r="D13" s="1250">
        <v>895919.91786447633</v>
      </c>
      <c r="E13" s="1250">
        <v>892294.97907949798</v>
      </c>
      <c r="F13" s="1250">
        <f>F14/(F15/100)</f>
        <v>915258.33333333337</v>
      </c>
      <c r="I13" s="1389"/>
    </row>
    <row r="14" spans="1:9" ht="15.6" x14ac:dyDescent="0.3">
      <c r="A14" s="1020" t="s">
        <v>1888</v>
      </c>
      <c r="B14" s="1250">
        <v>393269</v>
      </c>
      <c r="C14" s="1250">
        <v>428197</v>
      </c>
      <c r="D14" s="1250">
        <v>436313</v>
      </c>
      <c r="E14" s="1250">
        <v>426517</v>
      </c>
      <c r="F14" s="1250">
        <v>439324</v>
      </c>
    </row>
    <row r="15" spans="1:9" ht="15.6" x14ac:dyDescent="0.3">
      <c r="A15" s="1020" t="s">
        <v>1895</v>
      </c>
      <c r="B15" s="1251">
        <v>45.5</v>
      </c>
      <c r="C15" s="1251">
        <v>49.5</v>
      </c>
      <c r="D15" s="1251">
        <v>48.7</v>
      </c>
      <c r="E15" s="1251">
        <v>47.8</v>
      </c>
      <c r="F15" s="1251">
        <v>48</v>
      </c>
    </row>
    <row r="16" spans="1:9" ht="7.5" customHeight="1" x14ac:dyDescent="0.25">
      <c r="A16" s="1018"/>
      <c r="B16" s="1251"/>
      <c r="C16" s="1251"/>
      <c r="D16" s="1251"/>
      <c r="E16" s="1251"/>
      <c r="F16" s="1251"/>
    </row>
    <row r="17" spans="1:6" ht="15" customHeight="1" x14ac:dyDescent="0.25">
      <c r="A17" s="1018" t="s">
        <v>1890</v>
      </c>
      <c r="B17" s="1251"/>
      <c r="C17" s="1251"/>
      <c r="D17" s="1251"/>
      <c r="E17" s="1251"/>
      <c r="F17" s="1251"/>
    </row>
    <row r="18" spans="1:6" ht="15.6" x14ac:dyDescent="0.3">
      <c r="A18" s="1020" t="s">
        <v>1887</v>
      </c>
      <c r="B18" s="1250">
        <v>48624</v>
      </c>
      <c r="C18" s="1250">
        <v>50275.547445255477</v>
      </c>
      <c r="D18" s="1250">
        <v>49288.590604026846</v>
      </c>
      <c r="E18" s="1250">
        <v>48360.215053763444</v>
      </c>
      <c r="F18" s="1250">
        <f>F19/(F20/100)</f>
        <v>47184.668989547041</v>
      </c>
    </row>
    <row r="19" spans="1:6" ht="15.6" x14ac:dyDescent="0.3">
      <c r="A19" s="1020" t="s">
        <v>1888</v>
      </c>
      <c r="B19" s="1250">
        <v>24312</v>
      </c>
      <c r="C19" s="1250">
        <v>27551</v>
      </c>
      <c r="D19" s="1250">
        <v>29376</v>
      </c>
      <c r="E19" s="1250">
        <v>26985</v>
      </c>
      <c r="F19" s="1250">
        <v>27084</v>
      </c>
    </row>
    <row r="20" spans="1:6" ht="15.6" x14ac:dyDescent="0.3">
      <c r="A20" s="1020" t="s">
        <v>1895</v>
      </c>
      <c r="B20" s="1251">
        <v>50</v>
      </c>
      <c r="C20" s="1251">
        <v>54.8</v>
      </c>
      <c r="D20" s="1251">
        <v>59.6</v>
      </c>
      <c r="E20" s="1251">
        <v>55.8</v>
      </c>
      <c r="F20" s="1251">
        <v>57.4</v>
      </c>
    </row>
    <row r="21" spans="1:6" ht="7.5" customHeight="1" x14ac:dyDescent="0.25">
      <c r="A21" s="1018"/>
      <c r="B21" s="1251"/>
      <c r="C21" s="1251"/>
      <c r="D21" s="1251"/>
      <c r="E21" s="1251"/>
      <c r="F21" s="1251"/>
    </row>
    <row r="22" spans="1:6" ht="15" customHeight="1" x14ac:dyDescent="0.25">
      <c r="A22" s="1018" t="s">
        <v>1891</v>
      </c>
      <c r="B22" s="1251"/>
      <c r="C22" s="1251"/>
      <c r="D22" s="1251"/>
      <c r="E22" s="1251"/>
      <c r="F22" s="1251"/>
    </row>
    <row r="23" spans="1:6" ht="15.6" x14ac:dyDescent="0.3">
      <c r="A23" s="1020" t="s">
        <v>1887</v>
      </c>
      <c r="B23" s="1250">
        <v>286323.07692307694</v>
      </c>
      <c r="C23" s="1250">
        <v>307056.36743215035</v>
      </c>
      <c r="D23" s="1250">
        <v>327575</v>
      </c>
      <c r="E23" s="1250">
        <v>361854.34782608692</v>
      </c>
      <c r="F23" s="1250">
        <f>F24/(F25/100)</f>
        <v>410418.01385681296</v>
      </c>
    </row>
    <row r="24" spans="1:6" ht="15.6" x14ac:dyDescent="0.3">
      <c r="A24" s="1020" t="s">
        <v>1888</v>
      </c>
      <c r="B24" s="1250">
        <v>130277</v>
      </c>
      <c r="C24" s="1250">
        <v>147080</v>
      </c>
      <c r="D24" s="1250">
        <v>157236</v>
      </c>
      <c r="E24" s="1250">
        <v>166453</v>
      </c>
      <c r="F24" s="1250">
        <v>177711</v>
      </c>
    </row>
    <row r="25" spans="1:6" ht="15.6" x14ac:dyDescent="0.3">
      <c r="A25" s="1020" t="s">
        <v>1895</v>
      </c>
      <c r="B25" s="1251">
        <v>45.5</v>
      </c>
      <c r="C25" s="1251">
        <v>47.9</v>
      </c>
      <c r="D25" s="1251">
        <v>48</v>
      </c>
      <c r="E25" s="1251">
        <v>46</v>
      </c>
      <c r="F25" s="1251">
        <v>43.3</v>
      </c>
    </row>
    <row r="26" spans="1:6" ht="7.5" customHeight="1" x14ac:dyDescent="0.25">
      <c r="A26" s="1018"/>
      <c r="B26" s="1251"/>
      <c r="C26" s="1251"/>
      <c r="D26" s="1251"/>
      <c r="E26" s="1251"/>
      <c r="F26" s="1251"/>
    </row>
    <row r="27" spans="1:6" ht="15" customHeight="1" x14ac:dyDescent="0.25">
      <c r="A27" s="1018" t="s">
        <v>1892</v>
      </c>
      <c r="B27" s="1251"/>
      <c r="C27" s="1251"/>
      <c r="D27" s="1251"/>
      <c r="E27" s="1251"/>
      <c r="F27" s="1251"/>
    </row>
    <row r="28" spans="1:6" ht="15.6" x14ac:dyDescent="0.3">
      <c r="A28" s="1020" t="s">
        <v>1887</v>
      </c>
      <c r="B28" s="1250">
        <v>127478.78787878787</v>
      </c>
      <c r="C28" s="1250">
        <v>125271.97802197802</v>
      </c>
      <c r="D28" s="1250">
        <v>125903.5532994924</v>
      </c>
      <c r="E28" s="1250">
        <v>130031.33903133901</v>
      </c>
      <c r="F28" s="1250">
        <f>F29/(F30/100)</f>
        <v>138510.44776119402</v>
      </c>
    </row>
    <row r="29" spans="1:6" ht="15.6" x14ac:dyDescent="0.3">
      <c r="A29" s="1020" t="s">
        <v>1888</v>
      </c>
      <c r="B29" s="1250">
        <v>42068</v>
      </c>
      <c r="C29" s="1250">
        <v>45599</v>
      </c>
      <c r="D29" s="1250">
        <v>49606</v>
      </c>
      <c r="E29" s="1250">
        <v>45641</v>
      </c>
      <c r="F29" s="1250">
        <v>46401</v>
      </c>
    </row>
    <row r="30" spans="1:6" ht="15.6" x14ac:dyDescent="0.3">
      <c r="A30" s="1020" t="s">
        <v>1895</v>
      </c>
      <c r="B30" s="1251">
        <v>33</v>
      </c>
      <c r="C30" s="1251">
        <v>36.4</v>
      </c>
      <c r="D30" s="1251">
        <v>39.4</v>
      </c>
      <c r="E30" s="1251">
        <v>35.1</v>
      </c>
      <c r="F30" s="1251">
        <v>33.5</v>
      </c>
    </row>
    <row r="31" spans="1:6" ht="7.5" customHeight="1" x14ac:dyDescent="0.25">
      <c r="A31" s="1018"/>
      <c r="B31" s="1251"/>
      <c r="C31" s="1251"/>
      <c r="D31" s="1251"/>
      <c r="E31" s="1251"/>
      <c r="F31" s="1251"/>
    </row>
    <row r="32" spans="1:6" ht="15" customHeight="1" x14ac:dyDescent="0.25">
      <c r="A32" s="1018" t="s">
        <v>1294</v>
      </c>
      <c r="B32" s="1251"/>
      <c r="C32" s="1251"/>
      <c r="D32" s="1251"/>
      <c r="E32" s="1251"/>
      <c r="F32" s="1251"/>
    </row>
    <row r="33" spans="1:9" ht="15.6" x14ac:dyDescent="0.3">
      <c r="A33" s="1020" t="s">
        <v>1887</v>
      </c>
      <c r="B33" s="1250">
        <v>6567.6626706626557</v>
      </c>
      <c r="C33" s="1250">
        <v>8072.6626561716839</v>
      </c>
      <c r="D33" s="1250">
        <v>8002.9382320044097</v>
      </c>
      <c r="E33" s="1250">
        <v>8505.1190093126206</v>
      </c>
      <c r="F33" s="1250">
        <f>F34/(F35/100)</f>
        <v>8500</v>
      </c>
    </row>
    <row r="34" spans="1:9" ht="15.6" x14ac:dyDescent="0.3">
      <c r="A34" s="1020" t="s">
        <v>1888</v>
      </c>
      <c r="B34" s="1250">
        <v>1718</v>
      </c>
      <c r="C34" s="1250">
        <v>1937</v>
      </c>
      <c r="D34" s="1250">
        <v>2768</v>
      </c>
      <c r="E34" s="1250">
        <v>2497</v>
      </c>
      <c r="F34" s="1250">
        <v>1904</v>
      </c>
    </row>
    <row r="35" spans="1:9" ht="15.6" x14ac:dyDescent="0.3">
      <c r="A35" s="1020" t="s">
        <v>1895</v>
      </c>
      <c r="B35" s="1251">
        <v>26.158468943208675</v>
      </c>
      <c r="C35" s="1251">
        <v>23.994561429110771</v>
      </c>
      <c r="D35" s="1251">
        <v>34.587296812195049</v>
      </c>
      <c r="E35" s="1251">
        <v>29.358789656745866</v>
      </c>
      <c r="F35" s="1251">
        <v>22.4</v>
      </c>
    </row>
    <row r="36" spans="1:9" ht="7.5" customHeight="1" x14ac:dyDescent="0.25">
      <c r="A36" s="1018"/>
      <c r="B36" s="1251"/>
      <c r="C36" s="1251"/>
      <c r="D36" s="1251"/>
      <c r="E36" s="1251"/>
      <c r="F36" s="1251"/>
    </row>
    <row r="37" spans="1:9" ht="15" customHeight="1" x14ac:dyDescent="0.25">
      <c r="A37" s="1018" t="s">
        <v>1885</v>
      </c>
      <c r="B37" s="1251"/>
      <c r="C37" s="1251"/>
      <c r="D37" s="1251"/>
      <c r="E37" s="1251"/>
      <c r="F37" s="1251"/>
    </row>
    <row r="38" spans="1:9" ht="15.6" x14ac:dyDescent="0.3">
      <c r="A38" s="1020" t="s">
        <v>1887</v>
      </c>
      <c r="B38" s="1250">
        <v>1333321</v>
      </c>
      <c r="C38" s="1250">
        <v>1355721</v>
      </c>
      <c r="D38" s="1250">
        <v>1406690</v>
      </c>
      <c r="E38" s="1250">
        <v>1441046</v>
      </c>
      <c r="F38" s="1250">
        <f>SUM(F13,F18,F23,F28,F33)</f>
        <v>1519871.4639408875</v>
      </c>
      <c r="H38" s="48"/>
    </row>
    <row r="39" spans="1:9" ht="15.6" x14ac:dyDescent="0.3">
      <c r="A39" s="1020" t="s">
        <v>1888</v>
      </c>
      <c r="B39" s="1250">
        <v>591644</v>
      </c>
      <c r="C39" s="1250">
        <v>650364</v>
      </c>
      <c r="D39" s="1250">
        <v>675299</v>
      </c>
      <c r="E39" s="1250">
        <v>668093</v>
      </c>
      <c r="F39" s="1250">
        <f>SUM(F14,F19,F24,F29,F34)</f>
        <v>692424</v>
      </c>
      <c r="I39" s="120"/>
    </row>
    <row r="40" spans="1:9" ht="16.2" thickBot="1" x14ac:dyDescent="0.35">
      <c r="A40" s="1021" t="s">
        <v>1895</v>
      </c>
      <c r="B40" s="1252">
        <v>44.4</v>
      </c>
      <c r="C40" s="1252">
        <v>48</v>
      </c>
      <c r="D40" s="1252">
        <v>48</v>
      </c>
      <c r="E40" s="1252">
        <v>46.4</v>
      </c>
      <c r="F40" s="1252">
        <f>F39/F38*100</f>
        <v>45.558063061767605</v>
      </c>
    </row>
    <row r="41" spans="1:9" ht="7.5" customHeight="1" x14ac:dyDescent="0.3">
      <c r="A41" s="1020"/>
      <c r="B41" s="1253"/>
      <c r="C41" s="1253"/>
      <c r="D41" s="1253"/>
      <c r="E41" s="1253"/>
      <c r="F41" s="1253"/>
    </row>
    <row r="42" spans="1:9" ht="15.6" x14ac:dyDescent="0.3">
      <c r="A42" s="29" t="s">
        <v>1894</v>
      </c>
      <c r="B42" s="1250"/>
      <c r="C42" s="1250"/>
      <c r="D42" s="1250"/>
      <c r="E42" s="1250"/>
      <c r="F42" s="1250"/>
    </row>
    <row r="43" spans="1:9" ht="15" x14ac:dyDescent="0.25">
      <c r="A43" s="265" t="s">
        <v>1893</v>
      </c>
      <c r="B43" s="1250"/>
      <c r="C43" s="1250"/>
      <c r="D43" s="1250"/>
      <c r="E43" s="1250"/>
      <c r="F43" s="1250"/>
    </row>
    <row r="44" spans="1:9" ht="15.6" x14ac:dyDescent="0.3">
      <c r="A44" s="1022" t="s">
        <v>1887</v>
      </c>
      <c r="B44" s="1250">
        <v>658676</v>
      </c>
      <c r="C44" s="1250">
        <v>715840</v>
      </c>
      <c r="D44" s="1250">
        <v>719964</v>
      </c>
      <c r="E44" s="1250">
        <v>723564</v>
      </c>
      <c r="F44" s="1250">
        <v>707793</v>
      </c>
    </row>
    <row r="45" spans="1:9" ht="15.6" x14ac:dyDescent="0.3">
      <c r="A45" s="1022" t="s">
        <v>1888</v>
      </c>
      <c r="B45" s="1250">
        <v>278677</v>
      </c>
      <c r="C45" s="1250">
        <v>314307</v>
      </c>
      <c r="D45" s="1250">
        <v>350660</v>
      </c>
      <c r="E45" s="1250">
        <v>345187</v>
      </c>
      <c r="F45" s="1250">
        <v>339089</v>
      </c>
      <c r="I45" s="120"/>
    </row>
    <row r="46" spans="1:9" ht="15.6" x14ac:dyDescent="0.3">
      <c r="A46" s="1022" t="s">
        <v>1895</v>
      </c>
      <c r="B46" s="1251">
        <v>42.3</v>
      </c>
      <c r="C46" s="1251">
        <v>43.9</v>
      </c>
      <c r="D46" s="1251">
        <v>48.7</v>
      </c>
      <c r="E46" s="1251">
        <v>47.7</v>
      </c>
      <c r="F46" s="1251">
        <v>47.9</v>
      </c>
    </row>
    <row r="51" spans="1:6" ht="13.8" x14ac:dyDescent="0.25">
      <c r="A51" s="1440" t="s">
        <v>2154</v>
      </c>
      <c r="B51" s="1440"/>
      <c r="C51" s="1440"/>
      <c r="D51" s="1440"/>
      <c r="E51" s="1440"/>
      <c r="F51" s="1440"/>
    </row>
  </sheetData>
  <mergeCells count="5">
    <mergeCell ref="A3:F3"/>
    <mergeCell ref="A4:F4"/>
    <mergeCell ref="A5:F5"/>
    <mergeCell ref="A6:F6"/>
    <mergeCell ref="A51:F51"/>
  </mergeCells>
  <printOptions horizontalCentered="1"/>
  <pageMargins left="0.74803149606299202" right="0.74803149606299202" top="0.98425196850393704" bottom="0.98425196850393704" header="0.511811023622047" footer="0.511811023622047"/>
  <pageSetup scale="94" firstPageNumber="27" orientation="portrait" useFirstPageNumber="1" r:id="rId1"/>
  <headerFooter alignWithMargins="0"/>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BD68"/>
  <sheetViews>
    <sheetView zoomScaleNormal="100" workbookViewId="0">
      <selection sqref="A1:I1"/>
    </sheetView>
  </sheetViews>
  <sheetFormatPr defaultColWidth="9.109375" defaultRowHeight="13.2" x14ac:dyDescent="0.25"/>
  <cols>
    <col min="1" max="1" width="13.6640625" style="1" customWidth="1"/>
    <col min="2" max="2" width="12.6640625" style="1" customWidth="1"/>
    <col min="3" max="3" width="15.88671875" style="1" customWidth="1"/>
    <col min="4" max="10" width="12.44140625" style="1" customWidth="1"/>
    <col min="11" max="16384" width="9.109375" style="1"/>
  </cols>
  <sheetData>
    <row r="1" spans="1:12" s="16" customFormat="1" ht="17.399999999999999" x14ac:dyDescent="0.3">
      <c r="A1" s="1436" t="s">
        <v>579</v>
      </c>
      <c r="B1" s="1436"/>
      <c r="C1" s="1436"/>
      <c r="D1" s="1436"/>
      <c r="E1" s="1436"/>
      <c r="F1" s="1436"/>
      <c r="G1" s="1436"/>
      <c r="H1" s="1436"/>
      <c r="I1" s="1436"/>
    </row>
    <row r="2" spans="1:12" s="16" customFormat="1" ht="17.399999999999999" x14ac:dyDescent="0.3">
      <c r="B2" s="874"/>
      <c r="C2" s="49"/>
    </row>
    <row r="3" spans="1:12" s="16" customFormat="1" ht="17.399999999999999" x14ac:dyDescent="0.3">
      <c r="A3" s="1437" t="s">
        <v>1820</v>
      </c>
      <c r="B3" s="1437"/>
      <c r="C3" s="1437"/>
      <c r="D3" s="1437"/>
      <c r="E3" s="1437"/>
      <c r="F3" s="1437"/>
      <c r="G3" s="1437"/>
      <c r="H3" s="1437"/>
      <c r="I3" s="1437"/>
    </row>
    <row r="4" spans="1:12" s="16" customFormat="1" ht="17.399999999999999" x14ac:dyDescent="0.3">
      <c r="A4" s="1437" t="s">
        <v>2259</v>
      </c>
      <c r="B4" s="1437"/>
      <c r="C4" s="1437"/>
      <c r="D4" s="1437"/>
      <c r="E4" s="1437"/>
      <c r="F4" s="1437"/>
      <c r="G4" s="1437"/>
      <c r="H4" s="1437"/>
      <c r="I4" s="1437"/>
    </row>
    <row r="5" spans="1:12" s="16" customFormat="1" ht="17.399999999999999" x14ac:dyDescent="0.3">
      <c r="A5" s="1437" t="s">
        <v>543</v>
      </c>
      <c r="B5" s="1437"/>
      <c r="C5" s="1437"/>
      <c r="D5" s="1437"/>
      <c r="E5" s="1437"/>
      <c r="F5" s="1437"/>
      <c r="G5" s="1437"/>
      <c r="H5" s="1437"/>
      <c r="I5" s="1437"/>
    </row>
    <row r="6" spans="1:12" s="16" customFormat="1" ht="12.75" customHeight="1" x14ac:dyDescent="0.3">
      <c r="A6" s="533"/>
      <c r="B6" s="533"/>
    </row>
    <row r="7" spans="1:12" x14ac:dyDescent="0.25">
      <c r="A7" s="534"/>
      <c r="B7" s="534"/>
    </row>
    <row r="8" spans="1:12" s="17" customFormat="1" ht="15.6" x14ac:dyDescent="0.3">
      <c r="B8" s="877"/>
      <c r="C8" s="1508" t="s">
        <v>1821</v>
      </c>
      <c r="D8" s="1508"/>
      <c r="E8" s="1509"/>
      <c r="F8" s="1507" t="s">
        <v>1830</v>
      </c>
      <c r="G8" s="1508"/>
      <c r="H8" s="1508"/>
    </row>
    <row r="9" spans="1:12" s="34" customFormat="1" ht="13.8" x14ac:dyDescent="0.25">
      <c r="B9" s="881"/>
      <c r="C9" s="1190">
        <v>2015</v>
      </c>
      <c r="D9" s="1190">
        <v>2016</v>
      </c>
      <c r="E9" s="1191">
        <v>2017</v>
      </c>
      <c r="F9" s="1190">
        <v>2015</v>
      </c>
      <c r="G9" s="1190">
        <v>2016</v>
      </c>
      <c r="H9" s="1013">
        <v>2017</v>
      </c>
    </row>
    <row r="10" spans="1:12" s="17" customFormat="1" ht="4.5" customHeight="1" thickBot="1" x14ac:dyDescent="0.35">
      <c r="B10" s="896"/>
      <c r="C10" s="896"/>
      <c r="D10" s="896"/>
      <c r="E10" s="897"/>
      <c r="F10" s="896"/>
      <c r="G10" s="896"/>
      <c r="H10" s="896"/>
    </row>
    <row r="11" spans="1:12" s="17" customFormat="1" ht="4.5" customHeight="1" thickTop="1" x14ac:dyDescent="0.3">
      <c r="B11" s="898"/>
      <c r="C11" s="898"/>
      <c r="D11" s="898"/>
      <c r="E11" s="899"/>
      <c r="F11" s="898"/>
      <c r="G11" s="898"/>
      <c r="H11" s="898"/>
    </row>
    <row r="12" spans="1:12" s="178" customFormat="1" ht="14.25" customHeight="1" x14ac:dyDescent="0.25">
      <c r="A12" s="1511" t="s">
        <v>1826</v>
      </c>
      <c r="B12" s="1511"/>
      <c r="C12" s="300"/>
      <c r="D12" s="300"/>
      <c r="E12" s="1189"/>
      <c r="F12" s="1188"/>
      <c r="G12" s="1188"/>
      <c r="H12" s="1012"/>
      <c r="K12" s="179"/>
      <c r="L12" s="179"/>
    </row>
    <row r="13" spans="1:12" s="883" customFormat="1" ht="13.8" x14ac:dyDescent="0.25">
      <c r="A13" s="67"/>
      <c r="B13" s="92" t="s">
        <v>1824</v>
      </c>
      <c r="C13" s="570">
        <v>866</v>
      </c>
      <c r="D13" s="570">
        <v>914</v>
      </c>
      <c r="E13" s="891">
        <v>1019</v>
      </c>
      <c r="F13" s="1188">
        <v>638</v>
      </c>
      <c r="G13" s="1188">
        <v>630</v>
      </c>
      <c r="H13" s="1012">
        <v>842</v>
      </c>
      <c r="K13" s="179"/>
      <c r="L13" s="179"/>
    </row>
    <row r="14" spans="1:12" s="178" customFormat="1" ht="13.8" x14ac:dyDescent="0.25">
      <c r="A14" s="242"/>
      <c r="B14" s="92" t="s">
        <v>1825</v>
      </c>
      <c r="C14" s="900">
        <v>61960</v>
      </c>
      <c r="D14" s="900">
        <v>60884</v>
      </c>
      <c r="E14" s="901">
        <v>76645</v>
      </c>
      <c r="F14" s="900">
        <v>257298</v>
      </c>
      <c r="G14" s="900">
        <v>276767</v>
      </c>
      <c r="H14" s="900">
        <v>344046</v>
      </c>
      <c r="J14" s="902"/>
      <c r="K14" s="179"/>
      <c r="L14" s="179"/>
    </row>
    <row r="15" spans="1:12" s="883" customFormat="1" ht="4.5" customHeight="1" x14ac:dyDescent="0.25">
      <c r="A15" s="242"/>
      <c r="B15" s="92"/>
      <c r="C15" s="570"/>
      <c r="D15" s="570"/>
      <c r="E15" s="891"/>
      <c r="F15" s="1188"/>
      <c r="G15" s="1188"/>
      <c r="H15" s="1012"/>
      <c r="K15" s="179"/>
      <c r="L15" s="179"/>
    </row>
    <row r="16" spans="1:12" s="883" customFormat="1" ht="4.5" customHeight="1" x14ac:dyDescent="0.25">
      <c r="A16" s="242"/>
      <c r="B16" s="892"/>
      <c r="C16" s="893"/>
      <c r="D16" s="893"/>
      <c r="E16" s="895"/>
      <c r="F16" s="894"/>
      <c r="G16" s="894"/>
      <c r="H16" s="894"/>
      <c r="K16" s="179"/>
      <c r="L16" s="179"/>
    </row>
    <row r="17" spans="1:12" s="178" customFormat="1" ht="14.25" customHeight="1" x14ac:dyDescent="0.25">
      <c r="A17" s="1511" t="s">
        <v>1828</v>
      </c>
      <c r="B17" s="1511"/>
      <c r="C17" s="570"/>
      <c r="D17" s="570"/>
      <c r="E17" s="891"/>
      <c r="F17" s="1188"/>
      <c r="G17" s="1188"/>
      <c r="H17" s="1012"/>
      <c r="K17" s="179"/>
      <c r="L17" s="179"/>
    </row>
    <row r="18" spans="1:12" s="178" customFormat="1" ht="13.8" x14ac:dyDescent="0.25">
      <c r="B18" s="93" t="s">
        <v>1822</v>
      </c>
      <c r="C18" s="570"/>
      <c r="D18" s="570"/>
      <c r="E18" s="891"/>
      <c r="F18" s="1188"/>
      <c r="G18" s="1188"/>
      <c r="H18" s="1012"/>
      <c r="K18" s="179"/>
      <c r="L18" s="179"/>
    </row>
    <row r="19" spans="1:12" s="883" customFormat="1" ht="14.4" x14ac:dyDescent="0.3">
      <c r="A19" s="875"/>
      <c r="B19" s="889" t="s">
        <v>1824</v>
      </c>
      <c r="C19" s="570">
        <v>237</v>
      </c>
      <c r="D19" s="570">
        <v>339</v>
      </c>
      <c r="E19" s="891">
        <v>353</v>
      </c>
      <c r="F19" s="1188">
        <v>331</v>
      </c>
      <c r="G19" s="1188">
        <v>352</v>
      </c>
      <c r="H19" s="1012">
        <v>461</v>
      </c>
      <c r="K19" s="179"/>
      <c r="L19" s="179"/>
    </row>
    <row r="20" spans="1:12" s="883" customFormat="1" ht="14.4" x14ac:dyDescent="0.3">
      <c r="A20" s="875"/>
      <c r="B20" s="889" t="s">
        <v>1825</v>
      </c>
      <c r="C20" s="900">
        <v>14204</v>
      </c>
      <c r="D20" s="900">
        <v>25045</v>
      </c>
      <c r="E20" s="901">
        <v>31343</v>
      </c>
      <c r="F20" s="900">
        <v>149909</v>
      </c>
      <c r="G20" s="900">
        <v>173136</v>
      </c>
      <c r="H20" s="900">
        <v>187689</v>
      </c>
      <c r="K20" s="179"/>
      <c r="L20" s="179"/>
    </row>
    <row r="21" spans="1:12" s="883" customFormat="1" ht="13.8" x14ac:dyDescent="0.25">
      <c r="A21" s="879"/>
      <c r="B21" s="93" t="s">
        <v>1827</v>
      </c>
      <c r="C21" s="570"/>
      <c r="D21" s="570"/>
      <c r="E21" s="891"/>
      <c r="F21" s="1188"/>
      <c r="G21" s="1188"/>
      <c r="H21" s="1012"/>
      <c r="K21" s="179"/>
      <c r="L21" s="179"/>
    </row>
    <row r="22" spans="1:12" s="883" customFormat="1" ht="14.4" x14ac:dyDescent="0.3">
      <c r="A22" s="875"/>
      <c r="B22" s="889" t="s">
        <v>1824</v>
      </c>
      <c r="C22" s="570">
        <v>404</v>
      </c>
      <c r="D22" s="570">
        <v>317</v>
      </c>
      <c r="E22" s="891">
        <v>400</v>
      </c>
      <c r="F22" s="1188">
        <v>239</v>
      </c>
      <c r="G22" s="1188">
        <v>205</v>
      </c>
      <c r="H22" s="1012">
        <v>269</v>
      </c>
      <c r="K22" s="179"/>
      <c r="L22" s="179"/>
    </row>
    <row r="23" spans="1:12" s="883" customFormat="1" ht="14.4" x14ac:dyDescent="0.3">
      <c r="A23" s="875"/>
      <c r="B23" s="889" t="s">
        <v>1825</v>
      </c>
      <c r="C23" s="900">
        <v>29125</v>
      </c>
      <c r="D23" s="900">
        <v>14030</v>
      </c>
      <c r="E23" s="901">
        <v>22392</v>
      </c>
      <c r="F23" s="900">
        <v>55458</v>
      </c>
      <c r="G23" s="900">
        <v>52248</v>
      </c>
      <c r="H23" s="900">
        <v>92686</v>
      </c>
      <c r="K23" s="179"/>
      <c r="L23" s="179"/>
    </row>
    <row r="24" spans="1:12" s="883" customFormat="1" ht="13.8" x14ac:dyDescent="0.25">
      <c r="B24" s="93" t="s">
        <v>1831</v>
      </c>
      <c r="C24" s="570"/>
      <c r="D24" s="570"/>
      <c r="E24" s="891"/>
      <c r="F24" s="1188"/>
      <c r="G24" s="1188"/>
      <c r="H24" s="1012"/>
      <c r="K24" s="179"/>
      <c r="L24" s="179"/>
    </row>
    <row r="25" spans="1:12" s="883" customFormat="1" ht="14.4" x14ac:dyDescent="0.3">
      <c r="A25" s="875"/>
      <c r="B25" s="889" t="s">
        <v>1824</v>
      </c>
      <c r="C25" s="570">
        <v>226</v>
      </c>
      <c r="D25" s="570">
        <v>257</v>
      </c>
      <c r="E25" s="891">
        <v>265</v>
      </c>
      <c r="F25" s="570">
        <v>67</v>
      </c>
      <c r="G25" s="570">
        <v>73</v>
      </c>
      <c r="H25" s="570">
        <v>111</v>
      </c>
      <c r="K25" s="179"/>
      <c r="L25" s="179"/>
    </row>
    <row r="26" spans="1:12" s="178" customFormat="1" ht="14.4" x14ac:dyDescent="0.3">
      <c r="A26" s="875"/>
      <c r="B26" s="889" t="s">
        <v>1825</v>
      </c>
      <c r="C26" s="900">
        <v>18630</v>
      </c>
      <c r="D26" s="900">
        <v>21808</v>
      </c>
      <c r="E26" s="901">
        <v>22910</v>
      </c>
      <c r="F26" s="900">
        <v>51930</v>
      </c>
      <c r="G26" s="900">
        <v>51383</v>
      </c>
      <c r="H26" s="900">
        <v>63673</v>
      </c>
      <c r="K26" s="179"/>
      <c r="L26" s="179"/>
    </row>
    <row r="27" spans="1:12" s="883" customFormat="1" ht="4.5" customHeight="1" x14ac:dyDescent="0.3">
      <c r="A27" s="875"/>
      <c r="B27" s="889"/>
      <c r="C27" s="570"/>
      <c r="D27" s="570"/>
      <c r="E27" s="891"/>
      <c r="F27" s="1188"/>
      <c r="G27" s="1188"/>
      <c r="H27" s="1012"/>
      <c r="K27" s="179"/>
      <c r="L27" s="179"/>
    </row>
    <row r="28" spans="1:12" s="883" customFormat="1" ht="4.5" customHeight="1" x14ac:dyDescent="0.25">
      <c r="A28" s="242"/>
      <c r="B28" s="894"/>
      <c r="C28" s="893"/>
      <c r="D28" s="893"/>
      <c r="E28" s="895"/>
      <c r="F28" s="894"/>
      <c r="G28" s="894"/>
      <c r="H28" s="894"/>
      <c r="K28" s="179"/>
      <c r="L28" s="179"/>
    </row>
    <row r="29" spans="1:12" s="178" customFormat="1" ht="14.25" customHeight="1" x14ac:dyDescent="0.25">
      <c r="A29" s="1511" t="s">
        <v>1823</v>
      </c>
      <c r="B29" s="1511"/>
      <c r="C29" s="570"/>
      <c r="D29" s="570"/>
      <c r="E29" s="891"/>
      <c r="F29" s="1188"/>
      <c r="G29" s="1188"/>
      <c r="H29" s="1012"/>
      <c r="K29" s="179"/>
      <c r="L29" s="179"/>
    </row>
    <row r="30" spans="1:12" s="178" customFormat="1" ht="13.8" x14ac:dyDescent="0.25">
      <c r="B30" s="93" t="s">
        <v>1829</v>
      </c>
      <c r="C30" s="570"/>
      <c r="D30" s="570"/>
      <c r="E30" s="891"/>
      <c r="F30" s="1188"/>
      <c r="G30" s="1188"/>
      <c r="H30" s="1012"/>
      <c r="K30" s="179"/>
      <c r="L30" s="179"/>
    </row>
    <row r="31" spans="1:12" s="178" customFormat="1" ht="14.4" x14ac:dyDescent="0.3">
      <c r="A31" s="882"/>
      <c r="B31" s="889" t="s">
        <v>1824</v>
      </c>
      <c r="C31" s="570">
        <v>858</v>
      </c>
      <c r="D31" s="570">
        <v>902</v>
      </c>
      <c r="E31" s="891">
        <v>1005</v>
      </c>
      <c r="F31" s="1188">
        <v>526</v>
      </c>
      <c r="G31" s="1188">
        <v>484</v>
      </c>
      <c r="H31" s="1012">
        <v>665</v>
      </c>
      <c r="K31" s="179"/>
      <c r="L31" s="179"/>
    </row>
    <row r="32" spans="1:12" s="178" customFormat="1" ht="14.4" x14ac:dyDescent="0.3">
      <c r="A32" s="882"/>
      <c r="B32" s="889" t="s">
        <v>1825</v>
      </c>
      <c r="C32" s="900">
        <v>60516</v>
      </c>
      <c r="D32" s="900">
        <v>60203</v>
      </c>
      <c r="E32" s="901">
        <v>75520</v>
      </c>
      <c r="F32" s="900">
        <v>166075</v>
      </c>
      <c r="G32" s="900">
        <v>181820</v>
      </c>
      <c r="H32" s="900">
        <v>244437</v>
      </c>
      <c r="K32" s="179"/>
      <c r="L32" s="179"/>
    </row>
    <row r="33" spans="1:56" s="178" customFormat="1" ht="13.8" x14ac:dyDescent="0.25">
      <c r="B33" s="93" t="s">
        <v>1294</v>
      </c>
      <c r="C33" s="570"/>
      <c r="D33" s="570"/>
      <c r="E33" s="891"/>
      <c r="F33" s="1188"/>
      <c r="G33" s="1188"/>
      <c r="H33" s="1012"/>
      <c r="K33" s="179"/>
      <c r="L33" s="179"/>
    </row>
    <row r="34" spans="1:56" s="178" customFormat="1" ht="14.4" x14ac:dyDescent="0.3">
      <c r="A34" s="882"/>
      <c r="B34" s="889" t="s">
        <v>1824</v>
      </c>
      <c r="C34" s="570">
        <v>8</v>
      </c>
      <c r="D34" s="570">
        <v>12</v>
      </c>
      <c r="E34" s="891">
        <v>14</v>
      </c>
      <c r="F34" s="1291">
        <v>112</v>
      </c>
      <c r="G34" s="570">
        <v>146</v>
      </c>
      <c r="H34" s="570">
        <v>177</v>
      </c>
      <c r="K34" s="179"/>
      <c r="L34" s="179"/>
    </row>
    <row r="35" spans="1:56" ht="14.4" x14ac:dyDescent="0.3">
      <c r="A35" s="882"/>
      <c r="B35" s="889" t="s">
        <v>1825</v>
      </c>
      <c r="C35" s="900">
        <v>1444</v>
      </c>
      <c r="D35" s="900">
        <v>681</v>
      </c>
      <c r="E35" s="901">
        <v>1125</v>
      </c>
      <c r="F35" s="1292">
        <v>91223</v>
      </c>
      <c r="G35" s="900">
        <v>94947</v>
      </c>
      <c r="H35" s="900">
        <v>99609</v>
      </c>
    </row>
    <row r="36" spans="1:56" ht="13.8" x14ac:dyDescent="0.25">
      <c r="C36" s="875"/>
      <c r="D36" s="890"/>
      <c r="E36" s="268"/>
      <c r="F36" s="268"/>
      <c r="G36" s="268"/>
      <c r="H36" s="268"/>
      <c r="I36" s="268"/>
    </row>
    <row r="37" spans="1:56" ht="30.75" customHeight="1" x14ac:dyDescent="0.25">
      <c r="A37" s="1459" t="s">
        <v>2260</v>
      </c>
      <c r="B37" s="1510"/>
      <c r="C37" s="1510"/>
      <c r="D37" s="1510"/>
      <c r="E37" s="1510"/>
      <c r="F37" s="1510"/>
      <c r="G37" s="1510"/>
      <c r="H37" s="1510"/>
      <c r="I37" s="1510"/>
    </row>
    <row r="38" spans="1:56" ht="13.8" x14ac:dyDescent="0.25">
      <c r="C38" s="875"/>
      <c r="D38" s="890"/>
      <c r="E38" s="268"/>
      <c r="F38" s="268"/>
      <c r="G38" s="268"/>
      <c r="H38" s="268"/>
      <c r="I38" s="268"/>
    </row>
    <row r="39" spans="1:56" x14ac:dyDescent="0.25">
      <c r="C39" s="246"/>
      <c r="D39" s="150"/>
      <c r="E39" s="268"/>
      <c r="F39" s="268"/>
      <c r="G39" s="268"/>
      <c r="H39" s="268"/>
      <c r="I39" s="268"/>
    </row>
    <row r="40" spans="1:56" x14ac:dyDescent="0.25">
      <c r="D40" s="15"/>
    </row>
    <row r="41" spans="1:56" x14ac:dyDescent="0.25">
      <c r="D41" s="15"/>
    </row>
    <row r="42" spans="1:56" ht="17.399999999999999" x14ac:dyDescent="0.3">
      <c r="A42" s="1436" t="s">
        <v>523</v>
      </c>
      <c r="B42" s="1436"/>
      <c r="C42" s="1436"/>
      <c r="D42" s="1436"/>
      <c r="E42" s="1436"/>
      <c r="F42" s="1436"/>
      <c r="G42" s="1436"/>
      <c r="H42" s="1436"/>
      <c r="I42" s="1436"/>
    </row>
    <row r="43" spans="1:56" ht="17.399999999999999" x14ac:dyDescent="0.3">
      <c r="C43" s="28"/>
      <c r="D43" s="82"/>
      <c r="E43" s="82"/>
      <c r="F43" s="82"/>
      <c r="G43" s="82"/>
      <c r="H43" s="82"/>
      <c r="I43" s="82"/>
    </row>
    <row r="44" spans="1:56" ht="17.399999999999999" x14ac:dyDescent="0.3">
      <c r="A44" s="1437" t="s">
        <v>2304</v>
      </c>
      <c r="B44" s="1437"/>
      <c r="C44" s="1437"/>
      <c r="D44" s="1437"/>
      <c r="E44" s="1437"/>
      <c r="F44" s="1437"/>
      <c r="G44" s="1437"/>
      <c r="H44" s="1437"/>
      <c r="I44" s="1437"/>
    </row>
    <row r="45" spans="1:56" ht="17.399999999999999" x14ac:dyDescent="0.3">
      <c r="A45" s="1437" t="s">
        <v>2545</v>
      </c>
      <c r="B45" s="1437"/>
      <c r="C45" s="1437"/>
      <c r="D45" s="1437"/>
      <c r="E45" s="1437"/>
      <c r="F45" s="1437"/>
      <c r="G45" s="1437"/>
      <c r="H45" s="1437"/>
      <c r="I45" s="1437"/>
    </row>
    <row r="46" spans="1:56" ht="17.399999999999999" x14ac:dyDescent="0.3">
      <c r="A46" s="1437" t="s">
        <v>1394</v>
      </c>
      <c r="B46" s="1437"/>
      <c r="C46" s="1437"/>
      <c r="D46" s="1437"/>
      <c r="E46" s="1437"/>
      <c r="F46" s="1437"/>
      <c r="G46" s="1437"/>
      <c r="H46" s="1437"/>
      <c r="I46" s="1437"/>
    </row>
    <row r="47" spans="1:56" x14ac:dyDescent="0.25">
      <c r="C47"/>
      <c r="D47"/>
      <c r="E47"/>
      <c r="F47"/>
      <c r="G47"/>
      <c r="H47"/>
      <c r="I47"/>
    </row>
    <row r="48" spans="1:56" s="21" customFormat="1" ht="13.8" x14ac:dyDescent="0.25">
      <c r="B48" s="882"/>
      <c r="C48" s="33"/>
      <c r="D48" s="1508" t="s">
        <v>1821</v>
      </c>
      <c r="E48" s="1508"/>
      <c r="F48" s="1509"/>
      <c r="G48" s="1462" t="s">
        <v>1830</v>
      </c>
      <c r="H48" s="1462"/>
      <c r="I48" s="1462"/>
      <c r="J48" s="139"/>
      <c r="K48" s="494"/>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row>
    <row r="49" spans="1:12" s="21" customFormat="1" ht="13.8" x14ac:dyDescent="0.25">
      <c r="A49" s="33" t="s">
        <v>2290</v>
      </c>
      <c r="B49" s="33"/>
      <c r="D49" s="1190">
        <v>2015</v>
      </c>
      <c r="E49" s="1190">
        <v>2016</v>
      </c>
      <c r="F49" s="1191">
        <v>2017</v>
      </c>
      <c r="G49" s="34">
        <v>2015</v>
      </c>
      <c r="H49" s="34">
        <v>2016</v>
      </c>
      <c r="I49" s="34">
        <v>2017</v>
      </c>
    </row>
    <row r="50" spans="1:12" ht="4.5" customHeight="1" thickBot="1" x14ac:dyDescent="0.3">
      <c r="A50" s="25"/>
      <c r="B50" s="25"/>
      <c r="C50" s="89"/>
      <c r="D50" s="25"/>
      <c r="E50" s="25"/>
      <c r="F50" s="1198"/>
      <c r="G50" s="25"/>
      <c r="H50" s="25"/>
      <c r="I50" s="134"/>
    </row>
    <row r="51" spans="1:12" ht="4.5" customHeight="1" x14ac:dyDescent="0.25">
      <c r="A51" s="36"/>
      <c r="B51" s="36"/>
      <c r="D51" s="36"/>
      <c r="E51" s="36"/>
      <c r="F51" s="1199"/>
      <c r="G51" s="36"/>
      <c r="H51" s="36"/>
      <c r="I51" s="137"/>
    </row>
    <row r="52" spans="1:12" s="21" customFormat="1" ht="13.8" x14ac:dyDescent="0.25">
      <c r="A52" s="1440" t="s">
        <v>2291</v>
      </c>
      <c r="B52" s="1440"/>
      <c r="C52" s="1440"/>
      <c r="D52" s="92" t="s">
        <v>1708</v>
      </c>
      <c r="E52" s="92" t="s">
        <v>1708</v>
      </c>
      <c r="F52" s="1318" t="s">
        <v>1708</v>
      </c>
      <c r="G52" s="1319">
        <v>75412</v>
      </c>
      <c r="H52" s="92">
        <v>81072</v>
      </c>
      <c r="I52" s="92">
        <v>113593</v>
      </c>
    </row>
    <row r="53" spans="1:12" s="21" customFormat="1" ht="13.8" x14ac:dyDescent="0.25">
      <c r="A53" s="1440" t="s">
        <v>2293</v>
      </c>
      <c r="B53" s="1440"/>
      <c r="C53" s="1440"/>
      <c r="D53" s="92">
        <v>822</v>
      </c>
      <c r="E53" s="92">
        <v>1410</v>
      </c>
      <c r="F53" s="1318">
        <v>0</v>
      </c>
      <c r="G53" s="1319">
        <v>12418</v>
      </c>
      <c r="H53" s="92">
        <v>8984</v>
      </c>
      <c r="I53" s="92">
        <v>5139</v>
      </c>
    </row>
    <row r="54" spans="1:12" s="21" customFormat="1" ht="13.8" x14ac:dyDescent="0.25">
      <c r="A54" s="1440" t="s">
        <v>2294</v>
      </c>
      <c r="B54" s="1440"/>
      <c r="C54" s="1440"/>
      <c r="D54" s="92">
        <v>16239</v>
      </c>
      <c r="E54" s="92">
        <v>17988</v>
      </c>
      <c r="F54" s="1318">
        <v>22980</v>
      </c>
      <c r="G54" s="1319">
        <v>36496</v>
      </c>
      <c r="H54" s="92">
        <v>35288</v>
      </c>
      <c r="I54" s="92">
        <v>51235</v>
      </c>
    </row>
    <row r="55" spans="1:12" s="1309" customFormat="1" ht="13.8" x14ac:dyDescent="0.25">
      <c r="A55" s="1440" t="s">
        <v>2295</v>
      </c>
      <c r="B55" s="1440"/>
      <c r="C55" s="1440"/>
      <c r="D55" s="92">
        <v>0</v>
      </c>
      <c r="E55" s="92">
        <v>78</v>
      </c>
      <c r="F55" s="1318">
        <v>191</v>
      </c>
      <c r="G55" s="1319">
        <v>1336</v>
      </c>
      <c r="H55" s="92">
        <v>1498</v>
      </c>
      <c r="I55" s="92">
        <v>828</v>
      </c>
    </row>
    <row r="56" spans="1:12" s="1309" customFormat="1" ht="13.8" x14ac:dyDescent="0.25">
      <c r="A56" s="1440" t="s">
        <v>2296</v>
      </c>
      <c r="B56" s="1440"/>
      <c r="C56" s="1440"/>
      <c r="D56" s="92">
        <v>1406</v>
      </c>
      <c r="E56" s="92">
        <v>925</v>
      </c>
      <c r="F56" s="1318">
        <v>218</v>
      </c>
      <c r="G56" s="1319">
        <v>35170</v>
      </c>
      <c r="H56" s="92">
        <v>32570</v>
      </c>
      <c r="I56" s="92">
        <v>27971</v>
      </c>
    </row>
    <row r="57" spans="1:12" s="1309" customFormat="1" ht="13.8" x14ac:dyDescent="0.25">
      <c r="A57" s="1440" t="s">
        <v>2297</v>
      </c>
      <c r="B57" s="1440"/>
      <c r="C57" s="1440"/>
      <c r="D57" s="92">
        <v>16826</v>
      </c>
      <c r="E57" s="92">
        <v>13554</v>
      </c>
      <c r="F57" s="1318">
        <v>18283</v>
      </c>
      <c r="G57" s="1319">
        <v>40087</v>
      </c>
      <c r="H57" s="92">
        <v>57798</v>
      </c>
      <c r="I57" s="92">
        <v>69901</v>
      </c>
    </row>
    <row r="58" spans="1:12" s="1309" customFormat="1" ht="13.8" x14ac:dyDescent="0.25">
      <c r="A58" s="1440" t="s">
        <v>2298</v>
      </c>
      <c r="B58" s="1440"/>
      <c r="C58" s="1440"/>
      <c r="D58" s="92">
        <v>6952</v>
      </c>
      <c r="E58" s="92">
        <v>4392</v>
      </c>
      <c r="F58" s="1318">
        <v>11685</v>
      </c>
      <c r="G58" s="1319">
        <v>21705</v>
      </c>
      <c r="H58" s="92">
        <v>23454</v>
      </c>
      <c r="I58" s="92">
        <v>33722</v>
      </c>
    </row>
    <row r="59" spans="1:12" s="1309" customFormat="1" ht="13.8" x14ac:dyDescent="0.25">
      <c r="A59" s="1440" t="s">
        <v>1283</v>
      </c>
      <c r="B59" s="1440"/>
      <c r="C59" s="1440"/>
      <c r="D59" s="92">
        <v>2982</v>
      </c>
      <c r="E59" s="92">
        <v>4617</v>
      </c>
      <c r="F59" s="1318">
        <v>3559</v>
      </c>
      <c r="G59" s="1319">
        <v>11112</v>
      </c>
      <c r="H59" s="92">
        <v>6890</v>
      </c>
      <c r="I59" s="92">
        <v>8774</v>
      </c>
    </row>
    <row r="60" spans="1:12" s="21" customFormat="1" ht="13.8" x14ac:dyDescent="0.25">
      <c r="A60" s="1440" t="s">
        <v>2299</v>
      </c>
      <c r="B60" s="1440"/>
      <c r="C60" s="1440"/>
      <c r="D60" s="92">
        <v>2694</v>
      </c>
      <c r="E60" s="92">
        <v>2583</v>
      </c>
      <c r="F60" s="1318">
        <v>1949</v>
      </c>
      <c r="G60" s="1319">
        <v>10101</v>
      </c>
      <c r="H60" s="92">
        <v>12041</v>
      </c>
      <c r="I60" s="92">
        <v>8769</v>
      </c>
    </row>
    <row r="61" spans="1:12" s="21" customFormat="1" ht="13.8" x14ac:dyDescent="0.25">
      <c r="A61" s="1440" t="s">
        <v>2300</v>
      </c>
      <c r="B61" s="1440"/>
      <c r="C61" s="1440"/>
      <c r="D61" s="92">
        <v>9631</v>
      </c>
      <c r="E61" s="92">
        <v>10282</v>
      </c>
      <c r="F61" s="1318">
        <v>14009</v>
      </c>
      <c r="G61" s="1319">
        <v>10305</v>
      </c>
      <c r="H61" s="92">
        <v>7354</v>
      </c>
      <c r="I61" s="92">
        <v>9878</v>
      </c>
    </row>
    <row r="62" spans="1:12" s="21" customFormat="1" ht="13.8" x14ac:dyDescent="0.25">
      <c r="A62" s="1440" t="s">
        <v>2301</v>
      </c>
      <c r="B62" s="1440"/>
      <c r="C62" s="1440"/>
      <c r="D62" s="92">
        <v>4408</v>
      </c>
      <c r="E62" s="92">
        <v>5053</v>
      </c>
      <c r="F62" s="1318">
        <v>3770</v>
      </c>
      <c r="G62" s="1319">
        <v>3157</v>
      </c>
      <c r="H62" s="92">
        <v>9817</v>
      </c>
      <c r="I62" s="92">
        <v>14237</v>
      </c>
    </row>
    <row r="63" spans="1:12" s="21" customFormat="1" ht="4.5" customHeight="1" x14ac:dyDescent="0.3">
      <c r="A63" s="470"/>
      <c r="B63" s="470"/>
      <c r="C63" s="470"/>
      <c r="D63" s="470"/>
      <c r="E63" s="470"/>
      <c r="F63" s="1200"/>
      <c r="G63" s="308"/>
      <c r="H63" s="308"/>
      <c r="I63" s="454"/>
      <c r="K63" s="22"/>
      <c r="L63" s="22"/>
    </row>
    <row r="64" spans="1:12" s="21" customFormat="1" ht="13.8" x14ac:dyDescent="0.25">
      <c r="A64" s="33" t="s">
        <v>2292</v>
      </c>
      <c r="B64" s="33"/>
      <c r="D64" s="1320">
        <v>61960</v>
      </c>
      <c r="E64" s="1320">
        <v>60884</v>
      </c>
      <c r="F64" s="1320">
        <v>76645</v>
      </c>
      <c r="G64" s="1320">
        <v>257298</v>
      </c>
      <c r="H64" s="1320">
        <v>276767</v>
      </c>
      <c r="I64" s="1320">
        <v>344046</v>
      </c>
      <c r="K64" s="22"/>
      <c r="L64" s="22"/>
    </row>
    <row r="65" spans="1:9" x14ac:dyDescent="0.25">
      <c r="C65" s="43"/>
      <c r="D65" s="198"/>
      <c r="E65" s="198"/>
      <c r="F65" s="198"/>
      <c r="G65" s="198"/>
      <c r="H65" s="198"/>
      <c r="I65" s="198"/>
    </row>
    <row r="66" spans="1:9" ht="13.8" x14ac:dyDescent="0.25">
      <c r="A66" s="1311" t="s">
        <v>2302</v>
      </c>
      <c r="B66" s="27"/>
      <c r="C66"/>
      <c r="D66"/>
      <c r="E66"/>
      <c r="F66"/>
      <c r="G66"/>
      <c r="H66"/>
    </row>
    <row r="67" spans="1:9" ht="13.8" x14ac:dyDescent="0.25">
      <c r="A67" s="27"/>
      <c r="B67" s="27"/>
      <c r="C67"/>
      <c r="D67"/>
      <c r="E67"/>
      <c r="F67"/>
      <c r="G67"/>
      <c r="H67"/>
    </row>
    <row r="68" spans="1:9" ht="27.75" customHeight="1" x14ac:dyDescent="0.25">
      <c r="A68" s="1457" t="s">
        <v>2303</v>
      </c>
      <c r="B68" s="1457"/>
      <c r="C68" s="1457"/>
      <c r="D68" s="1457"/>
      <c r="E68" s="1457"/>
      <c r="F68" s="1457"/>
      <c r="G68" s="1457"/>
      <c r="H68" s="1457"/>
      <c r="I68" s="1457"/>
    </row>
  </sheetData>
  <customSheetViews>
    <customSheetView guid="{F67F5823-51D5-4D47-B100-5B47C1E6BCB9}" showPageBreaks="1" fitToPage="1" printArea="1" topLeftCell="A34">
      <selection activeCell="A34" sqref="A34:H34"/>
      <pageMargins left="0.75" right="0.75" top="1" bottom="1" header="0.5" footer="0.5"/>
      <printOptions horizontalCentered="1"/>
      <pageSetup scale="64" firstPageNumber="33" orientation="portrait" verticalDpi="300" r:id="rId1"/>
      <headerFooter alignWithMargins="0">
        <oddFooter>&amp;C&amp;P</oddFooter>
      </headerFooter>
    </customSheetView>
    <customSheetView guid="{9014CDA8-C3FC-41E6-A045-DAEFC55B82B1}" showPageBreaks="1" fitToPage="1" printArea="1">
      <selection activeCell="H50" sqref="H50"/>
      <pageMargins left="0.75" right="0.75" top="1" bottom="1" header="0.5" footer="0.5"/>
      <printOptions horizontalCentered="1"/>
      <pageSetup scale="65" firstPageNumber="33" orientation="portrait" verticalDpi="300" r:id="rId2"/>
      <headerFooter alignWithMargins="0">
        <oddFooter>&amp;C&amp;P</oddFooter>
      </headerFooter>
    </customSheetView>
  </customSheetViews>
  <mergeCells count="28">
    <mergeCell ref="A53:C53"/>
    <mergeCell ref="A45:I45"/>
    <mergeCell ref="A46:I46"/>
    <mergeCell ref="A68:I68"/>
    <mergeCell ref="D48:F48"/>
    <mergeCell ref="G48:I48"/>
    <mergeCell ref="A54:C54"/>
    <mergeCell ref="A52:C52"/>
    <mergeCell ref="A55:C55"/>
    <mergeCell ref="A56:C56"/>
    <mergeCell ref="A57:C57"/>
    <mergeCell ref="A58:C58"/>
    <mergeCell ref="A59:C59"/>
    <mergeCell ref="A60:C60"/>
    <mergeCell ref="A61:C61"/>
    <mergeCell ref="A62:C62"/>
    <mergeCell ref="A42:I42"/>
    <mergeCell ref="A44:I44"/>
    <mergeCell ref="A1:I1"/>
    <mergeCell ref="A3:I3"/>
    <mergeCell ref="A4:I4"/>
    <mergeCell ref="A5:I5"/>
    <mergeCell ref="F8:H8"/>
    <mergeCell ref="C8:E8"/>
    <mergeCell ref="A37:I37"/>
    <mergeCell ref="A12:B12"/>
    <mergeCell ref="A17:B17"/>
    <mergeCell ref="A29:B29"/>
  </mergeCells>
  <phoneticPr fontId="0" type="noConversion"/>
  <hyperlinks>
    <hyperlink ref="A37:I37" r:id="rId3" display="Source: Statistics Canada. Table 24-10-0029-01 Province visits, expenditures and nights, by province visited by Canadian residents, by visit duration, quarterly"/>
    <hyperlink ref="A68:I68" r:id="rId4" display="Source: Statistics Canada. Table 24-10-0024-01 Type of expenditures made by Canadian residents, by province visited and visit duration"/>
  </hyperlinks>
  <printOptions horizontalCentered="1"/>
  <pageMargins left="0.74803149606299202" right="0.74803149606299202" top="0.98425196850393704" bottom="0.98425196850393704" header="0.511811023622047" footer="0.511811023622047"/>
  <pageSetup scale="75" firstPageNumber="27" orientation="portrait" useFirstPageNumber="1" r:id="rId5"/>
  <headerFooter alignWithMargins="0"/>
  <legacyDrawingHF r:id="rId6"/>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13"/>
    <pageSetUpPr fitToPage="1"/>
  </sheetPr>
  <dimension ref="A1:I75"/>
  <sheetViews>
    <sheetView zoomScaleNormal="100" workbookViewId="0">
      <selection sqref="A1:I1"/>
    </sheetView>
  </sheetViews>
  <sheetFormatPr defaultRowHeight="13.2" x14ac:dyDescent="0.25"/>
  <cols>
    <col min="1" max="1" width="34.109375" customWidth="1"/>
    <col min="2" max="9" width="10.6640625" customWidth="1"/>
  </cols>
  <sheetData>
    <row r="1" spans="1:9" ht="17.399999999999999" x14ac:dyDescent="0.3">
      <c r="A1" s="1436" t="s">
        <v>1155</v>
      </c>
      <c r="B1" s="1436"/>
      <c r="C1" s="1436"/>
      <c r="D1" s="1436"/>
      <c r="E1" s="1436"/>
      <c r="F1" s="1436"/>
      <c r="G1" s="1436"/>
      <c r="H1" s="1436"/>
      <c r="I1" s="1436"/>
    </row>
    <row r="2" spans="1:9" ht="17.399999999999999" x14ac:dyDescent="0.3">
      <c r="A2" s="28"/>
    </row>
    <row r="3" spans="1:9" ht="17.399999999999999" x14ac:dyDescent="0.3">
      <c r="A3" s="1437" t="s">
        <v>2547</v>
      </c>
      <c r="B3" s="1437"/>
      <c r="C3" s="1437"/>
      <c r="D3" s="1437"/>
      <c r="E3" s="1437"/>
      <c r="F3" s="1437"/>
      <c r="G3" s="1437"/>
      <c r="H3" s="1437"/>
      <c r="I3" s="1437"/>
    </row>
    <row r="4" spans="1:9" ht="17.399999999999999" x14ac:dyDescent="0.3">
      <c r="A4" s="1437" t="s">
        <v>885</v>
      </c>
      <c r="B4" s="1437"/>
      <c r="C4" s="1437"/>
      <c r="D4" s="1437"/>
      <c r="E4" s="1437"/>
      <c r="F4" s="1437"/>
      <c r="G4" s="1437"/>
      <c r="H4" s="1437"/>
      <c r="I4" s="1437"/>
    </row>
    <row r="7" spans="1:9" s="29" customFormat="1" ht="18" x14ac:dyDescent="0.3">
      <c r="B7" s="38">
        <v>2012</v>
      </c>
      <c r="C7" s="38">
        <v>2013</v>
      </c>
      <c r="D7" s="38">
        <v>2014</v>
      </c>
      <c r="E7" s="38">
        <v>2015</v>
      </c>
      <c r="F7" s="38">
        <v>2016</v>
      </c>
      <c r="G7" s="38">
        <v>2017</v>
      </c>
      <c r="H7" s="38">
        <v>2018</v>
      </c>
      <c r="I7" s="38" t="s">
        <v>2365</v>
      </c>
    </row>
    <row r="8" spans="1:9" ht="4.5" customHeight="1" thickBot="1" x14ac:dyDescent="0.3">
      <c r="A8" s="36"/>
      <c r="B8" s="19"/>
      <c r="C8" s="19"/>
      <c r="D8" s="19"/>
      <c r="E8" s="19"/>
      <c r="F8" s="19"/>
      <c r="G8" s="19"/>
      <c r="H8" s="19"/>
      <c r="I8" s="19"/>
    </row>
    <row r="9" spans="1:9" ht="4.5" customHeight="1" x14ac:dyDescent="0.25"/>
    <row r="10" spans="1:9" s="27" customFormat="1" ht="13.8" x14ac:dyDescent="0.25">
      <c r="A10" s="27" t="s">
        <v>359</v>
      </c>
      <c r="B10" s="1386">
        <v>159</v>
      </c>
      <c r="C10" s="1386">
        <v>161</v>
      </c>
      <c r="D10" s="1386">
        <v>161</v>
      </c>
      <c r="E10" s="1386">
        <v>159</v>
      </c>
      <c r="F10" s="1386">
        <v>159</v>
      </c>
      <c r="G10" s="1386">
        <v>159</v>
      </c>
      <c r="H10" s="1386">
        <v>159</v>
      </c>
      <c r="I10" s="1330">
        <v>154</v>
      </c>
    </row>
    <row r="11" spans="1:9" s="43" customFormat="1" ht="11.4" x14ac:dyDescent="0.2">
      <c r="A11" s="43" t="s">
        <v>406</v>
      </c>
      <c r="B11" s="43">
        <v>109</v>
      </c>
      <c r="C11" s="43">
        <v>109</v>
      </c>
      <c r="D11" s="43">
        <v>109</v>
      </c>
      <c r="E11" s="43">
        <v>104</v>
      </c>
      <c r="F11" s="43">
        <v>104</v>
      </c>
      <c r="G11" s="43">
        <v>104</v>
      </c>
      <c r="H11" s="43">
        <v>104</v>
      </c>
      <c r="I11" s="43">
        <v>99</v>
      </c>
    </row>
    <row r="12" spans="1:9" s="43" customFormat="1" ht="11.4" x14ac:dyDescent="0.2">
      <c r="A12" s="43" t="s">
        <v>1407</v>
      </c>
      <c r="B12" s="43">
        <v>40</v>
      </c>
      <c r="C12" s="43">
        <v>40</v>
      </c>
      <c r="D12" s="43">
        <v>40</v>
      </c>
      <c r="E12" s="43">
        <v>40</v>
      </c>
      <c r="F12" s="43">
        <v>40</v>
      </c>
      <c r="G12" s="43">
        <v>40</v>
      </c>
      <c r="H12" s="43">
        <v>40</v>
      </c>
      <c r="I12" s="43">
        <v>40</v>
      </c>
    </row>
    <row r="13" spans="1:9" s="43" customFormat="1" ht="11.4" x14ac:dyDescent="0.2">
      <c r="A13" s="43" t="s">
        <v>1095</v>
      </c>
      <c r="B13" s="43">
        <v>10</v>
      </c>
      <c r="C13" s="43">
        <v>12</v>
      </c>
      <c r="D13" s="43">
        <v>12</v>
      </c>
      <c r="E13" s="43">
        <v>15</v>
      </c>
      <c r="F13" s="43">
        <v>15</v>
      </c>
      <c r="G13" s="43">
        <v>15</v>
      </c>
      <c r="H13" s="43">
        <v>15</v>
      </c>
      <c r="I13" s="43">
        <v>15</v>
      </c>
    </row>
    <row r="14" spans="1:9" s="27" customFormat="1" ht="13.8" x14ac:dyDescent="0.25">
      <c r="B14" s="1386"/>
      <c r="C14" s="1386"/>
      <c r="D14" s="1386"/>
      <c r="E14" s="1386"/>
      <c r="F14" s="1386"/>
      <c r="G14" s="1386"/>
      <c r="H14" s="1386"/>
      <c r="I14" s="1330"/>
    </row>
    <row r="15" spans="1:9" s="27" customFormat="1" ht="16.2" x14ac:dyDescent="0.25">
      <c r="A15" s="27" t="s">
        <v>73</v>
      </c>
      <c r="B15" s="1386">
        <v>69</v>
      </c>
      <c r="C15" s="1386">
        <v>69</v>
      </c>
      <c r="D15" s="1386">
        <v>69</v>
      </c>
      <c r="E15" s="1386">
        <v>69</v>
      </c>
      <c r="F15" s="1386">
        <v>69</v>
      </c>
      <c r="G15" s="1386">
        <v>99</v>
      </c>
      <c r="H15" s="1386">
        <v>124</v>
      </c>
      <c r="I15" s="1330">
        <v>156</v>
      </c>
    </row>
    <row r="16" spans="1:9" s="43" customFormat="1" ht="11.4" x14ac:dyDescent="0.2">
      <c r="A16" s="43" t="s">
        <v>407</v>
      </c>
      <c r="B16" s="43">
        <v>29</v>
      </c>
      <c r="C16" s="43">
        <v>29</v>
      </c>
      <c r="D16" s="43">
        <v>29</v>
      </c>
      <c r="E16" s="43">
        <v>29</v>
      </c>
      <c r="F16" s="43">
        <v>29</v>
      </c>
      <c r="G16" s="43">
        <v>29</v>
      </c>
      <c r="H16" s="43">
        <v>29</v>
      </c>
      <c r="I16" s="43">
        <v>29</v>
      </c>
    </row>
    <row r="17" spans="1:9" s="43" customFormat="1" ht="11.4" x14ac:dyDescent="0.2">
      <c r="A17" s="43" t="s">
        <v>408</v>
      </c>
      <c r="B17" s="43">
        <v>0</v>
      </c>
      <c r="C17" s="43">
        <v>0</v>
      </c>
      <c r="D17" s="43">
        <v>0</v>
      </c>
      <c r="E17" s="43">
        <v>0</v>
      </c>
      <c r="F17" s="43">
        <v>0</v>
      </c>
      <c r="G17" s="43">
        <v>0</v>
      </c>
      <c r="H17" s="43">
        <v>0</v>
      </c>
      <c r="I17" s="43">
        <v>0</v>
      </c>
    </row>
    <row r="18" spans="1:9" s="43" customFormat="1" ht="11.4" x14ac:dyDescent="0.2">
      <c r="A18" s="43" t="s">
        <v>1096</v>
      </c>
      <c r="B18" s="43">
        <v>40</v>
      </c>
      <c r="C18" s="43">
        <v>40</v>
      </c>
      <c r="D18" s="43">
        <v>40</v>
      </c>
      <c r="E18" s="43">
        <v>40</v>
      </c>
      <c r="F18" s="43">
        <v>40</v>
      </c>
      <c r="G18" s="43">
        <v>70</v>
      </c>
      <c r="H18" s="43">
        <v>95</v>
      </c>
      <c r="I18" s="43">
        <v>127</v>
      </c>
    </row>
    <row r="19" spans="1:9" s="43" customFormat="1" ht="11.4" x14ac:dyDescent="0.2"/>
    <row r="20" spans="1:9" s="27" customFormat="1" ht="13.8" x14ac:dyDescent="0.25">
      <c r="A20" s="27" t="s">
        <v>587</v>
      </c>
      <c r="B20" s="207">
        <v>163</v>
      </c>
      <c r="C20" s="207">
        <v>173</v>
      </c>
      <c r="D20" s="207">
        <v>203</v>
      </c>
      <c r="E20" s="207">
        <v>203</v>
      </c>
      <c r="F20" s="207">
        <v>203</v>
      </c>
      <c r="G20" s="207">
        <v>203</v>
      </c>
      <c r="H20" s="207">
        <v>203</v>
      </c>
      <c r="I20" s="207">
        <v>203</v>
      </c>
    </row>
    <row r="21" spans="1:9" s="43" customFormat="1" ht="11.4" x14ac:dyDescent="0.2">
      <c r="A21" s="43" t="s">
        <v>72</v>
      </c>
      <c r="B21" s="43">
        <v>40</v>
      </c>
      <c r="C21" s="43">
        <v>43</v>
      </c>
      <c r="D21" s="43">
        <v>73</v>
      </c>
      <c r="E21" s="43">
        <v>73</v>
      </c>
      <c r="F21" s="43">
        <v>73</v>
      </c>
      <c r="G21" s="43">
        <v>73</v>
      </c>
      <c r="H21" s="43">
        <v>73</v>
      </c>
      <c r="I21" s="43">
        <v>73</v>
      </c>
    </row>
    <row r="22" spans="1:9" s="43" customFormat="1" ht="11.4" x14ac:dyDescent="0.2">
      <c r="A22" s="43" t="s">
        <v>784</v>
      </c>
      <c r="B22" s="43">
        <v>3</v>
      </c>
      <c r="C22" s="43">
        <v>0</v>
      </c>
      <c r="D22" s="43">
        <v>0</v>
      </c>
      <c r="E22" s="43">
        <v>0</v>
      </c>
      <c r="F22" s="43">
        <v>0</v>
      </c>
      <c r="G22" s="43">
        <v>0</v>
      </c>
      <c r="H22" s="43">
        <v>0</v>
      </c>
      <c r="I22" s="43">
        <v>0</v>
      </c>
    </row>
    <row r="23" spans="1:9" s="43" customFormat="1" ht="11.4" x14ac:dyDescent="0.2">
      <c r="A23" s="43" t="s">
        <v>785</v>
      </c>
      <c r="B23" s="43">
        <v>9</v>
      </c>
      <c r="C23" s="43">
        <v>9</v>
      </c>
      <c r="D23" s="43">
        <v>9</v>
      </c>
      <c r="E23" s="43">
        <v>9</v>
      </c>
      <c r="F23" s="43">
        <v>9</v>
      </c>
      <c r="G23" s="43">
        <v>9</v>
      </c>
      <c r="H23" s="43">
        <v>9</v>
      </c>
      <c r="I23" s="43">
        <v>9</v>
      </c>
    </row>
    <row r="24" spans="1:9" s="43" customFormat="1" ht="11.4" x14ac:dyDescent="0.2">
      <c r="A24" s="43" t="s">
        <v>786</v>
      </c>
      <c r="B24" s="43">
        <v>99</v>
      </c>
      <c r="C24" s="43">
        <v>99</v>
      </c>
      <c r="D24" s="43">
        <v>99</v>
      </c>
      <c r="E24" s="43">
        <v>99</v>
      </c>
      <c r="F24" s="43">
        <v>99</v>
      </c>
      <c r="G24" s="43">
        <v>99</v>
      </c>
      <c r="H24" s="43">
        <v>99</v>
      </c>
      <c r="I24" s="43">
        <v>99</v>
      </c>
    </row>
    <row r="25" spans="1:9" s="43" customFormat="1" ht="11.4" x14ac:dyDescent="0.2">
      <c r="A25" s="43" t="s">
        <v>787</v>
      </c>
      <c r="B25" s="43">
        <v>12</v>
      </c>
      <c r="C25" s="43">
        <v>12</v>
      </c>
      <c r="D25" s="43">
        <v>12</v>
      </c>
      <c r="E25" s="43">
        <v>12</v>
      </c>
      <c r="F25" s="43">
        <v>12</v>
      </c>
      <c r="G25" s="43">
        <v>12</v>
      </c>
      <c r="H25" s="43">
        <v>12</v>
      </c>
      <c r="I25" s="43">
        <v>12</v>
      </c>
    </row>
    <row r="26" spans="1:9" s="43" customFormat="1" ht="11.4" x14ac:dyDescent="0.2">
      <c r="A26" s="43" t="s">
        <v>1718</v>
      </c>
      <c r="B26" s="43">
        <v>0</v>
      </c>
      <c r="C26" s="43">
        <v>10</v>
      </c>
      <c r="D26" s="43">
        <v>10</v>
      </c>
      <c r="E26" s="43">
        <v>10</v>
      </c>
      <c r="F26" s="43">
        <v>10</v>
      </c>
      <c r="G26" s="43">
        <v>10</v>
      </c>
      <c r="H26" s="43">
        <v>10</v>
      </c>
      <c r="I26" s="43">
        <v>10</v>
      </c>
    </row>
    <row r="27" spans="1:9" s="27" customFormat="1" ht="4.5" customHeight="1" x14ac:dyDescent="0.25">
      <c r="B27" s="84"/>
      <c r="C27" s="84"/>
      <c r="D27" s="84"/>
      <c r="E27" s="84"/>
      <c r="F27" s="84"/>
      <c r="G27" s="84"/>
      <c r="H27" s="84"/>
      <c r="I27" s="84"/>
    </row>
    <row r="28" spans="1:9" s="27" customFormat="1" ht="4.5" customHeight="1" x14ac:dyDescent="0.25">
      <c r="B28" s="1386"/>
      <c r="C28" s="1386"/>
      <c r="D28" s="1386"/>
      <c r="E28" s="1386"/>
      <c r="F28" s="1386"/>
      <c r="G28" s="1386"/>
      <c r="H28" s="1386"/>
      <c r="I28" s="1330"/>
    </row>
    <row r="29" spans="1:9" s="33" customFormat="1" ht="13.8" x14ac:dyDescent="0.25">
      <c r="A29" s="33" t="s">
        <v>513</v>
      </c>
      <c r="B29" s="293">
        <v>391</v>
      </c>
      <c r="C29" s="293">
        <v>403</v>
      </c>
      <c r="D29" s="293">
        <v>433</v>
      </c>
      <c r="E29" s="293">
        <v>431</v>
      </c>
      <c r="F29" s="293">
        <v>431</v>
      </c>
      <c r="G29" s="293">
        <v>461</v>
      </c>
      <c r="H29" s="293">
        <v>486</v>
      </c>
      <c r="I29" s="293">
        <v>513</v>
      </c>
    </row>
    <row r="30" spans="1:9" s="27" customFormat="1" ht="12.75" customHeight="1" x14ac:dyDescent="0.25">
      <c r="B30" s="1386"/>
      <c r="C30" s="1386"/>
      <c r="D30" s="1386"/>
      <c r="E30" s="1386"/>
      <c r="F30" s="1386"/>
      <c r="G30" s="1386"/>
      <c r="H30" s="1386"/>
      <c r="I30" s="1330"/>
    </row>
    <row r="31" spans="1:9" s="27" customFormat="1" ht="13.8" x14ac:dyDescent="0.25">
      <c r="A31" s="27" t="s">
        <v>726</v>
      </c>
      <c r="B31" s="1386">
        <v>228</v>
      </c>
      <c r="C31" s="1386">
        <v>252</v>
      </c>
      <c r="D31" s="1386">
        <v>256</v>
      </c>
      <c r="E31" s="1386">
        <v>265</v>
      </c>
      <c r="F31" s="1386">
        <v>265</v>
      </c>
      <c r="G31" s="1386">
        <v>278</v>
      </c>
      <c r="H31" s="1386">
        <v>280</v>
      </c>
      <c r="I31" s="1330">
        <v>281</v>
      </c>
    </row>
    <row r="32" spans="1:9" s="27" customFormat="1" ht="12.75" customHeight="1" x14ac:dyDescent="0.25"/>
    <row r="33" spans="1:9" s="27" customFormat="1" ht="12.75" customHeight="1" x14ac:dyDescent="0.25">
      <c r="A33" s="1440" t="s">
        <v>2181</v>
      </c>
      <c r="B33" s="1440"/>
      <c r="C33" s="1440"/>
      <c r="D33" s="1440"/>
      <c r="E33" s="1440"/>
      <c r="F33" s="1440"/>
      <c r="G33" s="1440"/>
      <c r="H33" s="1440"/>
      <c r="I33" s="1440"/>
    </row>
    <row r="34" spans="1:9" s="27" customFormat="1" ht="12.75" customHeight="1" x14ac:dyDescent="0.25">
      <c r="A34" s="46"/>
    </row>
    <row r="35" spans="1:9" s="27" customFormat="1" ht="12.75" customHeight="1" x14ac:dyDescent="0.25">
      <c r="A35" s="1440" t="s">
        <v>1931</v>
      </c>
      <c r="B35" s="1512"/>
      <c r="C35" s="1512"/>
      <c r="D35" s="1512"/>
      <c r="E35" s="1512"/>
      <c r="F35" s="1512"/>
      <c r="G35" s="1512"/>
      <c r="H35" s="1512"/>
      <c r="I35" s="1512"/>
    </row>
    <row r="36" spans="1:9" s="27" customFormat="1" ht="12.75" customHeight="1" x14ac:dyDescent="0.25"/>
    <row r="38" spans="1:9" ht="17.399999999999999" x14ac:dyDescent="0.3">
      <c r="A38" s="1436" t="s">
        <v>805</v>
      </c>
      <c r="B38" s="1436"/>
      <c r="C38" s="1436"/>
      <c r="D38" s="1436"/>
      <c r="E38" s="1436"/>
      <c r="F38" s="1436"/>
      <c r="G38" s="1436"/>
      <c r="H38" s="1436"/>
      <c r="I38" s="1436"/>
    </row>
    <row r="39" spans="1:9" ht="17.399999999999999" x14ac:dyDescent="0.3">
      <c r="A39" s="28"/>
    </row>
    <row r="40" spans="1:9" ht="17.399999999999999" x14ac:dyDescent="0.3">
      <c r="A40" s="1437" t="s">
        <v>2548</v>
      </c>
      <c r="B40" s="1437"/>
      <c r="C40" s="1437"/>
      <c r="D40" s="1437"/>
      <c r="E40" s="1437"/>
      <c r="F40" s="1437"/>
      <c r="G40" s="1437"/>
      <c r="H40" s="1437"/>
      <c r="I40" s="1437"/>
    </row>
    <row r="41" spans="1:9" ht="17.399999999999999" x14ac:dyDescent="0.3">
      <c r="A41" s="1437" t="s">
        <v>1421</v>
      </c>
      <c r="B41" s="1437"/>
      <c r="C41" s="1437"/>
      <c r="D41" s="1437"/>
      <c r="E41" s="1437"/>
      <c r="F41" s="1437"/>
      <c r="G41" s="1437"/>
      <c r="H41" s="1437"/>
      <c r="I41" s="1437"/>
    </row>
    <row r="44" spans="1:9" ht="18" x14ac:dyDescent="0.3">
      <c r="A44" s="29"/>
      <c r="B44" s="38">
        <v>2012</v>
      </c>
      <c r="C44" s="38">
        <v>2013</v>
      </c>
      <c r="D44" s="38">
        <v>2014</v>
      </c>
      <c r="E44" s="38">
        <v>2015</v>
      </c>
      <c r="F44" s="38">
        <v>2016</v>
      </c>
      <c r="G44" s="38">
        <v>2017</v>
      </c>
      <c r="H44" s="38">
        <v>2018</v>
      </c>
      <c r="I44" s="38" t="s">
        <v>2365</v>
      </c>
    </row>
    <row r="45" spans="1:9" ht="4.5" customHeight="1" thickBot="1" x14ac:dyDescent="0.3">
      <c r="A45" s="36"/>
      <c r="B45" s="19"/>
      <c r="C45" s="19"/>
      <c r="D45" s="19"/>
      <c r="E45" s="19"/>
      <c r="F45" s="19"/>
      <c r="G45" s="19"/>
      <c r="H45" s="19"/>
      <c r="I45" s="19"/>
    </row>
    <row r="46" spans="1:9" ht="4.5" customHeight="1" x14ac:dyDescent="0.25">
      <c r="B46" s="15"/>
      <c r="C46" s="15"/>
      <c r="D46" s="15"/>
      <c r="E46" s="15"/>
      <c r="F46" s="15"/>
      <c r="G46" s="15"/>
      <c r="H46" s="15"/>
      <c r="I46" s="15"/>
    </row>
    <row r="47" spans="1:9" ht="13.8" x14ac:dyDescent="0.25">
      <c r="A47" s="27" t="s">
        <v>728</v>
      </c>
      <c r="B47" s="1385"/>
      <c r="C47" s="1385"/>
      <c r="D47" s="1385"/>
      <c r="E47" s="1385"/>
      <c r="F47" s="1385"/>
      <c r="G47" s="1385"/>
      <c r="H47" s="1385"/>
      <c r="I47" s="1321"/>
    </row>
    <row r="48" spans="1:9" ht="13.8" x14ac:dyDescent="0.25">
      <c r="A48" s="27" t="s">
        <v>729</v>
      </c>
      <c r="B48" s="13">
        <v>995278</v>
      </c>
      <c r="C48" s="13">
        <v>1096348</v>
      </c>
      <c r="D48" s="13">
        <v>1063967</v>
      </c>
      <c r="E48" s="13">
        <v>1068104</v>
      </c>
      <c r="F48" s="13">
        <v>1090745</v>
      </c>
      <c r="G48" s="13">
        <v>1114959</v>
      </c>
      <c r="H48" s="13">
        <v>1157496</v>
      </c>
      <c r="I48" s="13">
        <v>1179257</v>
      </c>
    </row>
    <row r="49" spans="1:9" ht="12.75" customHeight="1" x14ac:dyDescent="0.25">
      <c r="A49" s="27"/>
      <c r="B49" s="132"/>
      <c r="C49" s="132"/>
      <c r="D49" s="132"/>
      <c r="E49" s="132"/>
      <c r="F49" s="132"/>
      <c r="G49" s="132"/>
      <c r="H49" s="132"/>
      <c r="I49" s="132"/>
    </row>
    <row r="50" spans="1:9" ht="13.8" x14ac:dyDescent="0.25">
      <c r="A50" s="27" t="s">
        <v>730</v>
      </c>
      <c r="B50" s="92">
        <v>302789</v>
      </c>
      <c r="C50" s="92">
        <v>254209</v>
      </c>
      <c r="D50" s="92">
        <v>331214</v>
      </c>
      <c r="E50" s="92">
        <v>354746</v>
      </c>
      <c r="F50" s="92">
        <v>332753</v>
      </c>
      <c r="G50" s="92">
        <v>328277</v>
      </c>
      <c r="H50" s="92">
        <v>336537</v>
      </c>
      <c r="I50" s="92">
        <v>352035</v>
      </c>
    </row>
    <row r="51" spans="1:9" ht="4.5" customHeight="1" x14ac:dyDescent="0.25">
      <c r="A51" s="27"/>
      <c r="B51" s="61"/>
      <c r="C51" s="61"/>
      <c r="D51" s="61"/>
      <c r="E51" s="61"/>
      <c r="F51" s="61"/>
      <c r="G51" s="61"/>
      <c r="H51" s="61"/>
      <c r="I51" s="61"/>
    </row>
    <row r="52" spans="1:9" ht="4.5" customHeight="1" x14ac:dyDescent="0.25">
      <c r="A52" s="27"/>
      <c r="B52" s="13"/>
      <c r="C52" s="13"/>
      <c r="D52" s="13"/>
      <c r="E52" s="13"/>
      <c r="F52" s="13"/>
      <c r="G52" s="13"/>
      <c r="H52" s="13"/>
      <c r="I52" s="13"/>
    </row>
    <row r="53" spans="1:9" s="35" customFormat="1" ht="13.8" x14ac:dyDescent="0.25">
      <c r="A53" s="33" t="s">
        <v>731</v>
      </c>
      <c r="B53" s="57">
        <v>1298067</v>
      </c>
      <c r="C53" s="57">
        <v>1350557</v>
      </c>
      <c r="D53" s="57">
        <v>1395181</v>
      </c>
      <c r="E53" s="57">
        <v>1422850</v>
      </c>
      <c r="F53" s="57">
        <v>1423498</v>
      </c>
      <c r="G53" s="57">
        <v>1443236</v>
      </c>
      <c r="H53" s="57">
        <v>1494033</v>
      </c>
      <c r="I53" s="57">
        <v>1531292</v>
      </c>
    </row>
    <row r="54" spans="1:9" s="43" customFormat="1" ht="11.4" x14ac:dyDescent="0.2">
      <c r="A54" s="43" t="s">
        <v>571</v>
      </c>
      <c r="B54" s="145">
        <v>3.092700809926896</v>
      </c>
      <c r="C54" s="145">
        <v>4.0437049859521901</v>
      </c>
      <c r="D54" s="145">
        <v>3.3041182267760538</v>
      </c>
      <c r="E54" s="145">
        <v>1.9831835439272805</v>
      </c>
      <c r="F54" s="145">
        <v>4.5542397301190363E-2</v>
      </c>
      <c r="G54" s="145">
        <v>1.3865843155381974</v>
      </c>
      <c r="H54" s="145">
        <v>3.5196599863085432</v>
      </c>
      <c r="I54" s="145">
        <v>2.4938538840842295</v>
      </c>
    </row>
    <row r="55" spans="1:9" s="35" customFormat="1" ht="12.75" customHeight="1" x14ac:dyDescent="0.25">
      <c r="A55" s="33"/>
      <c r="B55" s="50"/>
      <c r="C55" s="50"/>
      <c r="D55" s="50"/>
      <c r="E55" s="50"/>
      <c r="F55" s="50"/>
      <c r="G55" s="50"/>
      <c r="H55" s="50"/>
      <c r="I55" s="50"/>
    </row>
    <row r="56" spans="1:9" s="27" customFormat="1" ht="16.2" x14ac:dyDescent="0.25">
      <c r="A56" s="27" t="s">
        <v>1212</v>
      </c>
    </row>
    <row r="57" spans="1:9" ht="13.8" x14ac:dyDescent="0.25">
      <c r="A57" s="161"/>
    </row>
    <row r="58" spans="1:9" ht="13.8" x14ac:dyDescent="0.25">
      <c r="A58" s="1440" t="s">
        <v>1931</v>
      </c>
      <c r="B58" s="1512"/>
      <c r="C58" s="1512"/>
      <c r="D58" s="1512"/>
      <c r="E58" s="1512"/>
      <c r="F58" s="1512"/>
      <c r="G58" s="1512"/>
      <c r="H58" s="1512"/>
      <c r="I58" s="1512"/>
    </row>
    <row r="61" spans="1:9" ht="17.399999999999999" x14ac:dyDescent="0.3">
      <c r="A61" s="1436" t="s">
        <v>1410</v>
      </c>
      <c r="B61" s="1436"/>
      <c r="C61" s="1436"/>
      <c r="D61" s="1436"/>
      <c r="E61" s="1436"/>
      <c r="F61" s="1436"/>
      <c r="G61" s="1436"/>
      <c r="H61" s="1436"/>
      <c r="I61" s="1436"/>
    </row>
    <row r="62" spans="1:9" ht="17.399999999999999" x14ac:dyDescent="0.3">
      <c r="A62" s="28"/>
    </row>
    <row r="63" spans="1:9" ht="17.399999999999999" x14ac:dyDescent="0.3">
      <c r="A63" s="1437" t="s">
        <v>190</v>
      </c>
      <c r="B63" s="1437"/>
      <c r="C63" s="1437"/>
      <c r="D63" s="1437"/>
      <c r="E63" s="1437"/>
      <c r="F63" s="1437"/>
      <c r="G63" s="1437"/>
      <c r="H63" s="1437"/>
      <c r="I63" s="1437"/>
    </row>
    <row r="64" spans="1:9" ht="17.399999999999999" x14ac:dyDescent="0.3">
      <c r="A64" s="1437" t="s">
        <v>2549</v>
      </c>
      <c r="B64" s="1437"/>
      <c r="C64" s="1437"/>
      <c r="D64" s="1437"/>
      <c r="E64" s="1437"/>
      <c r="F64" s="1437"/>
      <c r="G64" s="1437"/>
      <c r="H64" s="1437"/>
      <c r="I64" s="1437"/>
    </row>
    <row r="65" spans="1:9" ht="17.399999999999999" x14ac:dyDescent="0.3">
      <c r="A65" s="1437" t="s">
        <v>293</v>
      </c>
      <c r="B65" s="1437"/>
      <c r="C65" s="1437"/>
      <c r="D65" s="1437"/>
      <c r="E65" s="1437"/>
      <c r="F65" s="1437"/>
      <c r="G65" s="1437"/>
      <c r="H65" s="1437"/>
      <c r="I65" s="1437"/>
    </row>
    <row r="66" spans="1:9" x14ac:dyDescent="0.25">
      <c r="A66" s="533"/>
    </row>
    <row r="67" spans="1:9" ht="18" x14ac:dyDescent="0.3">
      <c r="A67" s="533"/>
      <c r="B67" s="38">
        <v>2012</v>
      </c>
      <c r="C67" s="38">
        <v>2013</v>
      </c>
      <c r="D67" s="38">
        <v>2014</v>
      </c>
      <c r="E67" s="38">
        <v>2015</v>
      </c>
      <c r="F67" s="38">
        <v>2016</v>
      </c>
      <c r="G67" s="38">
        <v>2017</v>
      </c>
      <c r="H67" s="38">
        <v>2018</v>
      </c>
      <c r="I67" s="38" t="s">
        <v>2430</v>
      </c>
    </row>
    <row r="68" spans="1:9" ht="4.5" customHeight="1" x14ac:dyDescent="0.25">
      <c r="A68" s="36"/>
      <c r="B68" s="221"/>
      <c r="C68" s="221"/>
      <c r="D68" s="221"/>
      <c r="E68" s="221"/>
      <c r="F68" s="221"/>
      <c r="G68" s="221"/>
      <c r="H68" s="221"/>
      <c r="I68" s="221"/>
    </row>
    <row r="69" spans="1:9" ht="13.8" x14ac:dyDescent="0.25">
      <c r="A69" s="27" t="s">
        <v>906</v>
      </c>
      <c r="B69" s="1385"/>
      <c r="C69" s="1385"/>
      <c r="D69" s="1385"/>
      <c r="E69" s="1385"/>
      <c r="F69" s="1385"/>
      <c r="G69" s="1385"/>
      <c r="H69" s="1385"/>
      <c r="I69" s="1385"/>
    </row>
    <row r="70" spans="1:9" ht="13.8" x14ac:dyDescent="0.25">
      <c r="A70" s="27" t="s">
        <v>907</v>
      </c>
      <c r="B70" s="144">
        <v>84.82</v>
      </c>
      <c r="C70" s="144">
        <v>86.32</v>
      </c>
      <c r="D70" s="144">
        <v>88.16</v>
      </c>
      <c r="E70" s="144">
        <v>90.04</v>
      </c>
      <c r="F70" s="144">
        <v>94.01</v>
      </c>
      <c r="G70" s="144">
        <v>94.04</v>
      </c>
      <c r="H70" s="144">
        <v>96.08</v>
      </c>
      <c r="I70" s="144">
        <v>96.42</v>
      </c>
    </row>
    <row r="71" spans="1:9" s="43" customFormat="1" ht="11.4" x14ac:dyDescent="0.2">
      <c r="A71" s="43" t="s">
        <v>571</v>
      </c>
      <c r="B71" s="145">
        <v>-2.0780420226275798</v>
      </c>
      <c r="C71" s="145">
        <v>1.7684508370667373</v>
      </c>
      <c r="D71" s="145">
        <v>2.1316033364226161</v>
      </c>
      <c r="E71" s="145">
        <v>2.1324863883847689</v>
      </c>
      <c r="F71" s="145">
        <v>4.4091514882274474</v>
      </c>
      <c r="G71" s="145">
        <v>3.191149877672661E-2</v>
      </c>
      <c r="H71" s="145">
        <v>2.1692896639727621</v>
      </c>
      <c r="I71" s="145">
        <v>0.35387177352206312</v>
      </c>
    </row>
    <row r="72" spans="1:9" ht="12.75" customHeight="1" x14ac:dyDescent="0.25">
      <c r="A72" s="27"/>
      <c r="B72" s="27"/>
      <c r="C72" s="27"/>
      <c r="D72" s="27"/>
      <c r="E72" s="27"/>
      <c r="F72" s="27"/>
      <c r="G72" s="27"/>
      <c r="H72" s="27"/>
      <c r="I72" s="27"/>
    </row>
    <row r="73" spans="1:9" ht="16.2" x14ac:dyDescent="0.25">
      <c r="A73" s="27" t="s">
        <v>251</v>
      </c>
      <c r="B73" s="27"/>
      <c r="C73" s="27"/>
      <c r="D73" s="27"/>
      <c r="E73" s="27"/>
      <c r="F73" s="27"/>
      <c r="G73" s="27"/>
      <c r="H73" s="27"/>
      <c r="I73" s="27"/>
    </row>
    <row r="75" spans="1:9" s="27" customFormat="1" ht="13.8" x14ac:dyDescent="0.25">
      <c r="A75" s="1440" t="s">
        <v>1931</v>
      </c>
      <c r="B75" s="1512"/>
      <c r="C75" s="1512"/>
      <c r="D75" s="1512"/>
      <c r="E75" s="1512"/>
      <c r="F75" s="1512"/>
      <c r="G75" s="1512"/>
      <c r="H75" s="1512"/>
      <c r="I75" s="1512"/>
    </row>
  </sheetData>
  <customSheetViews>
    <customSheetView guid="{F67F5823-51D5-4D47-B100-5B47C1E6BCB9}" showPageBreaks="1" fitToPage="1" printArea="1">
      <selection activeCell="H75" sqref="H75"/>
      <pageMargins left="0.75" right="0.75" top="1" bottom="1" header="0.5" footer="0.5"/>
      <printOptions horizontalCentered="1"/>
      <pageSetup scale="68" firstPageNumber="33" orientation="portrait" horizontalDpi="4294967293" verticalDpi="300" r:id="rId1"/>
      <headerFooter alignWithMargins="0">
        <oddFooter>&amp;C&amp;P</oddFooter>
      </headerFooter>
    </customSheetView>
    <customSheetView guid="{9014CDA8-C3FC-41E6-A045-DAEFC55B82B1}" showPageBreaks="1" fitToPage="1" printArea="1" topLeftCell="A58">
      <selection activeCell="H75" sqref="H75"/>
      <pageMargins left="0.75" right="0.75" top="1" bottom="1" header="0.5" footer="0.5"/>
      <printOptions horizontalCentered="1"/>
      <pageSetup scale="68" firstPageNumber="33" orientation="portrait" horizontalDpi="4294967293" verticalDpi="300" r:id="rId2"/>
      <headerFooter alignWithMargins="0">
        <oddFooter>&amp;C&amp;P</oddFooter>
      </headerFooter>
    </customSheetView>
  </customSheetViews>
  <mergeCells count="14">
    <mergeCell ref="A75:I75"/>
    <mergeCell ref="A35:I35"/>
    <mergeCell ref="A65:I65"/>
    <mergeCell ref="A1:I1"/>
    <mergeCell ref="A3:I3"/>
    <mergeCell ref="A4:I4"/>
    <mergeCell ref="A38:I38"/>
    <mergeCell ref="A64:I64"/>
    <mergeCell ref="A40:I40"/>
    <mergeCell ref="A41:I41"/>
    <mergeCell ref="A61:I61"/>
    <mergeCell ref="A63:I63"/>
    <mergeCell ref="A33:I33"/>
    <mergeCell ref="A58:I58"/>
  </mergeCells>
  <phoneticPr fontId="0" type="noConversion"/>
  <printOptions horizontalCentered="1"/>
  <pageMargins left="0.74803149606299202" right="0.74803149606299202" top="0.98425196850393704" bottom="0.98425196850393704" header="0.511811023622047" footer="0.511811023622047"/>
  <pageSetup scale="72" firstPageNumber="27" orientation="portrait" useFirstPageNumber="1" r:id="rId3"/>
  <headerFooter alignWithMargins="0"/>
  <legacyDrawingHF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13"/>
    <pageSetUpPr fitToPage="1"/>
  </sheetPr>
  <dimension ref="A1:L72"/>
  <sheetViews>
    <sheetView zoomScaleNormal="100" workbookViewId="0">
      <selection sqref="A1:I1"/>
    </sheetView>
  </sheetViews>
  <sheetFormatPr defaultRowHeight="13.2" x14ac:dyDescent="0.25"/>
  <cols>
    <col min="1" max="1" width="17" customWidth="1"/>
    <col min="2" max="2" width="15.6640625" customWidth="1"/>
    <col min="3" max="9" width="12.5546875" customWidth="1"/>
  </cols>
  <sheetData>
    <row r="1" spans="1:9" ht="17.399999999999999" x14ac:dyDescent="0.3">
      <c r="A1" s="1436" t="s">
        <v>289</v>
      </c>
      <c r="B1" s="1436"/>
      <c r="C1" s="1436"/>
      <c r="D1" s="1436"/>
      <c r="E1" s="1436"/>
      <c r="F1" s="1436"/>
      <c r="G1" s="1436"/>
      <c r="H1" s="1436"/>
      <c r="I1" s="1436"/>
    </row>
    <row r="2" spans="1:9" ht="17.399999999999999" x14ac:dyDescent="0.3">
      <c r="A2" s="28"/>
    </row>
    <row r="3" spans="1:9" ht="17.399999999999999" x14ac:dyDescent="0.3">
      <c r="A3" s="1437" t="s">
        <v>2595</v>
      </c>
      <c r="B3" s="1437"/>
      <c r="C3" s="1437"/>
      <c r="D3" s="1437"/>
      <c r="E3" s="1437"/>
      <c r="F3" s="1437"/>
      <c r="G3" s="1437"/>
      <c r="H3" s="1437"/>
      <c r="I3" s="1437"/>
    </row>
    <row r="4" spans="1:9" ht="17.399999999999999" x14ac:dyDescent="0.3">
      <c r="A4" s="1437" t="s">
        <v>444</v>
      </c>
      <c r="B4" s="1437"/>
      <c r="C4" s="1437"/>
      <c r="D4" s="1437"/>
      <c r="E4" s="1437"/>
      <c r="F4" s="1437"/>
      <c r="G4" s="1437"/>
      <c r="H4" s="1437"/>
      <c r="I4" s="1437"/>
    </row>
    <row r="5" spans="1:9" ht="17.399999999999999" x14ac:dyDescent="0.3">
      <c r="A5" s="1437" t="s">
        <v>291</v>
      </c>
      <c r="B5" s="1437"/>
      <c r="C5" s="1437"/>
      <c r="D5" s="1437"/>
      <c r="E5" s="1437"/>
      <c r="F5" s="1437"/>
      <c r="G5" s="1437"/>
      <c r="H5" s="1437"/>
      <c r="I5" s="1437"/>
    </row>
    <row r="8" spans="1:9" s="17" customFormat="1" ht="15.6" x14ac:dyDescent="0.3">
      <c r="B8" s="38">
        <v>2012</v>
      </c>
      <c r="C8" s="38">
        <v>2013</v>
      </c>
      <c r="D8" s="38">
        <v>2014</v>
      </c>
      <c r="E8" s="38">
        <v>2015</v>
      </c>
      <c r="F8" s="38">
        <v>2016</v>
      </c>
      <c r="G8" s="38">
        <v>2017</v>
      </c>
      <c r="H8" s="38">
        <v>2018</v>
      </c>
      <c r="I8" s="38">
        <v>2019</v>
      </c>
    </row>
    <row r="9" spans="1:9" ht="4.5" customHeight="1" thickBot="1" x14ac:dyDescent="0.3">
      <c r="A9" s="25"/>
      <c r="B9" s="19"/>
      <c r="C9" s="19"/>
      <c r="D9" s="19"/>
      <c r="E9" s="19"/>
      <c r="F9" s="19"/>
      <c r="G9" s="19"/>
      <c r="H9" s="19"/>
      <c r="I9" s="19"/>
    </row>
    <row r="10" spans="1:9" ht="4.5" customHeight="1" x14ac:dyDescent="0.25">
      <c r="B10" s="15"/>
      <c r="C10" s="15"/>
      <c r="D10" s="15"/>
      <c r="E10" s="15"/>
      <c r="F10" s="15"/>
      <c r="G10" s="15"/>
      <c r="H10" s="15"/>
      <c r="I10" s="15"/>
    </row>
    <row r="11" spans="1:9" s="27" customFormat="1" ht="13.8" x14ac:dyDescent="0.25">
      <c r="A11" s="27" t="s">
        <v>1178</v>
      </c>
      <c r="B11" s="13">
        <v>209449.992</v>
      </c>
      <c r="C11" s="13">
        <v>203180.549</v>
      </c>
      <c r="D11" s="13">
        <v>201812.13399999999</v>
      </c>
      <c r="E11" s="13">
        <v>207321.391</v>
      </c>
      <c r="F11" s="13">
        <v>215843.9755</v>
      </c>
      <c r="G11" s="13">
        <v>219903</v>
      </c>
      <c r="H11" s="13">
        <v>233316</v>
      </c>
      <c r="I11" s="13">
        <v>237899</v>
      </c>
    </row>
    <row r="12" spans="1:9" s="27" customFormat="1" ht="13.8" x14ac:dyDescent="0.25">
      <c r="A12" s="27" t="s">
        <v>1179</v>
      </c>
      <c r="B12" s="13">
        <v>74304.642000000007</v>
      </c>
      <c r="C12" s="13">
        <v>75031.119000000006</v>
      </c>
      <c r="D12" s="13">
        <v>74921.653999999995</v>
      </c>
      <c r="E12" s="13">
        <v>82738.582999999999</v>
      </c>
      <c r="F12" s="13">
        <v>81678.107599999988</v>
      </c>
      <c r="G12" s="13">
        <v>79424</v>
      </c>
      <c r="H12" s="13">
        <v>84826</v>
      </c>
      <c r="I12" s="13">
        <v>89189</v>
      </c>
    </row>
    <row r="13" spans="1:9" s="27" customFormat="1" ht="13.8" x14ac:dyDescent="0.25">
      <c r="A13" s="1316" t="s">
        <v>2306</v>
      </c>
      <c r="B13" s="13">
        <v>129917.58</v>
      </c>
      <c r="C13" s="13">
        <v>129676.666</v>
      </c>
      <c r="D13" s="13">
        <v>132452.84599999999</v>
      </c>
      <c r="E13" s="13">
        <v>135954.736</v>
      </c>
      <c r="F13" s="13">
        <v>129583.69</v>
      </c>
      <c r="G13" s="13">
        <v>116785</v>
      </c>
      <c r="H13" s="13">
        <v>132922</v>
      </c>
      <c r="I13" s="13">
        <v>136807</v>
      </c>
    </row>
    <row r="14" spans="1:9" s="27" customFormat="1" ht="13.8" x14ac:dyDescent="0.25">
      <c r="A14" s="27" t="s">
        <v>2030</v>
      </c>
      <c r="B14" s="13">
        <v>20862.561000000002</v>
      </c>
      <c r="C14" s="13">
        <v>24731.486000000001</v>
      </c>
      <c r="D14" s="13">
        <v>24922.885999999999</v>
      </c>
      <c r="E14" s="13">
        <v>25188.09</v>
      </c>
      <c r="F14" s="13">
        <v>24905.218000000001</v>
      </c>
      <c r="G14" s="13">
        <v>25843</v>
      </c>
      <c r="H14" s="13">
        <v>29907</v>
      </c>
      <c r="I14" s="452">
        <v>35076</v>
      </c>
    </row>
    <row r="15" spans="1:9" s="27" customFormat="1" ht="13.8" x14ac:dyDescent="0.25">
      <c r="A15" s="27" t="s">
        <v>2031</v>
      </c>
      <c r="B15" s="13">
        <v>292.30200000000002</v>
      </c>
      <c r="C15" s="13">
        <v>409.21</v>
      </c>
      <c r="D15" s="13">
        <v>238.10599999999999</v>
      </c>
      <c r="E15" s="13">
        <v>127.163</v>
      </c>
      <c r="F15" s="13">
        <v>106.88200000000001</v>
      </c>
      <c r="G15" s="13" t="s">
        <v>1270</v>
      </c>
      <c r="H15" s="13">
        <v>4</v>
      </c>
      <c r="I15" s="452">
        <v>143</v>
      </c>
    </row>
    <row r="16" spans="1:9" s="27" customFormat="1" ht="13.8" x14ac:dyDescent="0.25">
      <c r="A16" s="27" t="s">
        <v>2032</v>
      </c>
      <c r="B16" s="13">
        <v>9271.8169999999991</v>
      </c>
      <c r="C16" s="13">
        <v>8882.9169999999995</v>
      </c>
      <c r="D16" s="13">
        <v>9121.3700000000008</v>
      </c>
      <c r="E16" s="13">
        <v>9825.5570000000007</v>
      </c>
      <c r="F16" s="13">
        <v>9247.0380000000005</v>
      </c>
      <c r="G16" s="13" t="s">
        <v>1270</v>
      </c>
      <c r="H16" s="13">
        <v>11234</v>
      </c>
      <c r="I16" s="452">
        <v>11281</v>
      </c>
    </row>
    <row r="17" spans="1:9" s="27" customFormat="1" ht="4.5" customHeight="1" x14ac:dyDescent="0.25">
      <c r="A17" s="27" t="s">
        <v>1180</v>
      </c>
      <c r="B17" s="61"/>
      <c r="C17" s="308"/>
      <c r="D17" s="308"/>
      <c r="E17" s="308"/>
      <c r="F17" s="308"/>
      <c r="G17" s="308"/>
      <c r="H17" s="308"/>
      <c r="I17" s="308"/>
    </row>
    <row r="18" spans="1:9" s="33" customFormat="1" ht="13.8" x14ac:dyDescent="0.25">
      <c r="A18" s="33" t="s">
        <v>1181</v>
      </c>
      <c r="B18" s="57">
        <v>444098.89399999997</v>
      </c>
      <c r="C18" s="57">
        <v>441911.94699999999</v>
      </c>
      <c r="D18" s="57">
        <v>443468.99599999998</v>
      </c>
      <c r="E18" s="57">
        <v>461155.52</v>
      </c>
      <c r="F18" s="57">
        <v>461364.91110000003</v>
      </c>
      <c r="G18" s="57" t="s">
        <v>1270</v>
      </c>
      <c r="H18" s="57">
        <f>SUM(H11:H16)</f>
        <v>492209</v>
      </c>
      <c r="I18" s="57">
        <f>SUM(I11:I16)</f>
        <v>510395</v>
      </c>
    </row>
    <row r="19" spans="1:9" s="43" customFormat="1" ht="11.4" x14ac:dyDescent="0.2">
      <c r="A19" s="43" t="s">
        <v>571</v>
      </c>
      <c r="B19" s="150">
        <v>-2.0967241316971474</v>
      </c>
      <c r="C19" s="150">
        <v>-0.49244594605992731</v>
      </c>
      <c r="D19" s="150">
        <v>0.3523437215423364</v>
      </c>
      <c r="E19" s="150">
        <v>3.9882210841183596</v>
      </c>
      <c r="F19" s="150">
        <v>4.5405745116089413E-2</v>
      </c>
      <c r="G19" s="150" t="s">
        <v>1270</v>
      </c>
      <c r="H19" s="150" t="s">
        <v>1270</v>
      </c>
      <c r="I19" s="150">
        <f>(I18/H18-1)*100</f>
        <v>3.6947719363116027</v>
      </c>
    </row>
    <row r="21" spans="1:9" ht="13.8" x14ac:dyDescent="0.25">
      <c r="A21" s="27" t="s">
        <v>1213</v>
      </c>
    </row>
    <row r="22" spans="1:9" ht="12.75" customHeight="1" x14ac:dyDescent="0.25">
      <c r="A22" s="161"/>
    </row>
    <row r="23" spans="1:9" ht="13.8" x14ac:dyDescent="0.25">
      <c r="A23" s="27" t="s">
        <v>2034</v>
      </c>
    </row>
    <row r="25" spans="1:9" ht="13.8" x14ac:dyDescent="0.25">
      <c r="A25" s="1513" t="s">
        <v>2033</v>
      </c>
      <c r="B25" s="1513"/>
      <c r="C25" s="1513"/>
      <c r="D25" s="1513"/>
      <c r="E25" s="1513"/>
      <c r="F25" s="1513"/>
      <c r="G25" s="1513"/>
      <c r="H25" s="1513"/>
      <c r="I25" s="1513"/>
    </row>
    <row r="26" spans="1:9" x14ac:dyDescent="0.25">
      <c r="A26" s="557"/>
      <c r="B26" s="523"/>
    </row>
    <row r="27" spans="1:9" ht="17.399999999999999" x14ac:dyDescent="0.3">
      <c r="A27" s="1436" t="s">
        <v>963</v>
      </c>
      <c r="B27" s="1436"/>
      <c r="C27" s="1436"/>
      <c r="D27" s="1436"/>
      <c r="E27" s="1436"/>
      <c r="F27" s="1436"/>
      <c r="G27" s="1436"/>
      <c r="H27" s="1436"/>
      <c r="I27" s="1436"/>
    </row>
    <row r="28" spans="1:9" ht="17.399999999999999" x14ac:dyDescent="0.3">
      <c r="A28" s="28"/>
    </row>
    <row r="29" spans="1:9" ht="17.399999999999999" x14ac:dyDescent="0.3">
      <c r="A29" s="1437" t="s">
        <v>2596</v>
      </c>
      <c r="B29" s="1437"/>
      <c r="C29" s="1437"/>
      <c r="D29" s="1437"/>
      <c r="E29" s="1437"/>
      <c r="F29" s="1437"/>
      <c r="G29" s="1437"/>
      <c r="H29" s="1437"/>
      <c r="I29" s="1437"/>
    </row>
    <row r="30" spans="1:9" ht="17.399999999999999" x14ac:dyDescent="0.3">
      <c r="A30" s="1437" t="s">
        <v>444</v>
      </c>
      <c r="B30" s="1437"/>
      <c r="C30" s="1437"/>
      <c r="D30" s="1437"/>
      <c r="E30" s="1437"/>
      <c r="F30" s="1437"/>
      <c r="G30" s="1437"/>
      <c r="H30" s="1437"/>
      <c r="I30" s="1437"/>
    </row>
    <row r="31" spans="1:9" ht="18" customHeight="1" x14ac:dyDescent="0.3">
      <c r="A31" s="1437" t="s">
        <v>291</v>
      </c>
      <c r="B31" s="1437"/>
      <c r="C31" s="1437"/>
      <c r="D31" s="1437"/>
      <c r="E31" s="1437"/>
      <c r="F31" s="1437"/>
      <c r="G31" s="1437"/>
      <c r="H31" s="1437"/>
      <c r="I31" s="1437"/>
    </row>
    <row r="32" spans="1:9" ht="12.75" customHeight="1" x14ac:dyDescent="0.3">
      <c r="A32" s="16"/>
      <c r="B32" s="16"/>
      <c r="C32" s="16"/>
      <c r="D32" s="16"/>
      <c r="E32" s="16"/>
      <c r="F32" s="16"/>
      <c r="G32" s="16"/>
      <c r="H32" s="16"/>
      <c r="I32" s="16"/>
    </row>
    <row r="33" spans="1:9" ht="12.75" customHeight="1" x14ac:dyDescent="0.3">
      <c r="B33" s="16"/>
      <c r="C33" s="16"/>
      <c r="D33" s="16"/>
      <c r="E33" s="16"/>
      <c r="F33" s="16"/>
      <c r="G33" s="16"/>
      <c r="H33" s="16"/>
      <c r="I33" s="49"/>
    </row>
    <row r="34" spans="1:9" s="29" customFormat="1" ht="15.6" x14ac:dyDescent="0.3">
      <c r="B34" s="17"/>
      <c r="C34" s="38">
        <v>2013</v>
      </c>
      <c r="D34" s="38">
        <v>2014</v>
      </c>
      <c r="E34" s="38">
        <v>2015</v>
      </c>
      <c r="F34" s="38">
        <v>2016</v>
      </c>
      <c r="G34" s="38">
        <v>2017</v>
      </c>
      <c r="H34" s="38">
        <v>2018</v>
      </c>
      <c r="I34" s="38">
        <v>2019</v>
      </c>
    </row>
    <row r="35" spans="1:9" ht="4.5" customHeight="1" thickBot="1" x14ac:dyDescent="0.3">
      <c r="B35" s="69"/>
      <c r="C35" s="25"/>
      <c r="D35" s="25"/>
      <c r="E35" s="25"/>
      <c r="F35" s="25"/>
      <c r="G35" s="25"/>
      <c r="H35" s="25"/>
      <c r="I35" s="25"/>
    </row>
    <row r="36" spans="1:9" ht="4.5" customHeight="1" x14ac:dyDescent="0.25">
      <c r="B36" s="2"/>
    </row>
    <row r="37" spans="1:9" s="161" customFormat="1" ht="13.8" x14ac:dyDescent="0.25">
      <c r="A37" s="161" t="s">
        <v>433</v>
      </c>
      <c r="B37" s="178"/>
      <c r="C37" s="167">
        <v>203929</v>
      </c>
      <c r="D37" s="167">
        <v>197314</v>
      </c>
      <c r="E37" s="167">
        <v>198360</v>
      </c>
      <c r="F37" s="167">
        <v>205045</v>
      </c>
      <c r="G37" s="167">
        <v>212155</v>
      </c>
      <c r="H37" s="167">
        <v>220999</v>
      </c>
      <c r="I37" s="167">
        <v>224499</v>
      </c>
    </row>
    <row r="38" spans="1:9" s="161" customFormat="1" ht="13.8" x14ac:dyDescent="0.25">
      <c r="A38" s="161" t="s">
        <v>434</v>
      </c>
      <c r="B38" s="178"/>
      <c r="C38" s="167">
        <v>3466</v>
      </c>
      <c r="D38" s="167">
        <v>2638</v>
      </c>
      <c r="E38" s="167">
        <v>4562</v>
      </c>
      <c r="F38" s="167">
        <v>4246</v>
      </c>
      <c r="G38" s="167">
        <v>3838</v>
      </c>
      <c r="H38" s="167">
        <v>3205</v>
      </c>
      <c r="I38" s="167">
        <v>2434</v>
      </c>
    </row>
    <row r="39" spans="1:9" s="161" customFormat="1" ht="4.5" customHeight="1" x14ac:dyDescent="0.25">
      <c r="B39" s="178"/>
      <c r="C39" s="215"/>
      <c r="D39" s="215"/>
      <c r="E39" s="215"/>
      <c r="F39" s="215"/>
      <c r="G39" s="215"/>
      <c r="H39" s="215"/>
      <c r="I39" s="215"/>
    </row>
    <row r="40" spans="1:9" s="161" customFormat="1" ht="4.5" customHeight="1" x14ac:dyDescent="0.25">
      <c r="B40" s="178"/>
      <c r="C40" s="167"/>
      <c r="D40" s="167"/>
      <c r="E40" s="167"/>
      <c r="F40" s="167"/>
      <c r="G40" s="167"/>
      <c r="H40" s="167"/>
      <c r="I40" s="167"/>
    </row>
    <row r="41" spans="1:9" s="33" customFormat="1" ht="13.8" x14ac:dyDescent="0.25">
      <c r="A41" s="33" t="s">
        <v>435</v>
      </c>
      <c r="B41" s="34"/>
      <c r="C41" s="318">
        <v>207395</v>
      </c>
      <c r="D41" s="318">
        <v>199952</v>
      </c>
      <c r="E41" s="318">
        <v>202922</v>
      </c>
      <c r="F41" s="318">
        <v>209291</v>
      </c>
      <c r="G41" s="318">
        <v>215993</v>
      </c>
      <c r="H41" s="318">
        <v>224204</v>
      </c>
      <c r="I41" s="318">
        <v>226933</v>
      </c>
    </row>
    <row r="42" spans="1:9" s="43" customFormat="1" ht="11.4" x14ac:dyDescent="0.2">
      <c r="A42" s="43" t="s">
        <v>571</v>
      </c>
      <c r="B42" s="150"/>
      <c r="C42" s="438">
        <v>-0.22034803442817497</v>
      </c>
      <c r="D42" s="438">
        <v>-3.5888039730948229</v>
      </c>
      <c r="E42" s="438">
        <v>1.4853564855565438</v>
      </c>
      <c r="F42" s="438">
        <v>3.1386444052394546</v>
      </c>
      <c r="G42" s="438">
        <v>3.2022399434280535</v>
      </c>
      <c r="H42" s="438">
        <v>3.8015120860398266</v>
      </c>
      <c r="I42" s="438">
        <f>(I41/H41-1)*100</f>
        <v>1.2171950545039278</v>
      </c>
    </row>
    <row r="43" spans="1:9" s="43" customFormat="1" ht="12.75" customHeight="1" x14ac:dyDescent="0.2">
      <c r="B43" s="150"/>
      <c r="C43" s="150"/>
      <c r="D43" s="150"/>
      <c r="E43" s="150"/>
      <c r="F43" s="150"/>
      <c r="G43" s="150"/>
      <c r="H43" s="150"/>
      <c r="I43" s="150"/>
    </row>
    <row r="44" spans="1:9" ht="13.8" x14ac:dyDescent="0.25">
      <c r="A44" s="27" t="s">
        <v>575</v>
      </c>
      <c r="B44" s="21"/>
      <c r="C44" s="155"/>
      <c r="D44" s="155"/>
      <c r="E44" s="155"/>
      <c r="F44" s="155"/>
      <c r="G44" s="22"/>
      <c r="H44" s="22"/>
    </row>
    <row r="45" spans="1:9" ht="13.8" x14ac:dyDescent="0.25">
      <c r="B45" s="21"/>
      <c r="C45" s="155"/>
      <c r="D45" s="155"/>
      <c r="E45" s="155"/>
      <c r="F45" s="155"/>
      <c r="G45" s="22"/>
      <c r="H45" s="22"/>
    </row>
    <row r="46" spans="1:9" ht="13.8" x14ac:dyDescent="0.25">
      <c r="A46" s="27" t="s">
        <v>1900</v>
      </c>
      <c r="B46" s="21"/>
      <c r="C46" s="155"/>
      <c r="D46" s="155"/>
      <c r="E46" s="155"/>
      <c r="F46" s="155"/>
      <c r="G46" s="22"/>
      <c r="H46" s="22"/>
    </row>
    <row r="47" spans="1:9" ht="12.75" customHeight="1" x14ac:dyDescent="0.25">
      <c r="B47" s="21"/>
      <c r="C47" s="155"/>
      <c r="D47" s="155"/>
      <c r="E47" s="155"/>
      <c r="F47" s="155"/>
      <c r="G47" s="22"/>
      <c r="H47" s="22"/>
    </row>
    <row r="48" spans="1:9" ht="12.75" customHeight="1" x14ac:dyDescent="0.25">
      <c r="B48" s="21"/>
      <c r="C48" s="155"/>
      <c r="D48" s="155"/>
      <c r="E48" s="155"/>
      <c r="F48" s="155"/>
      <c r="G48" s="22"/>
      <c r="H48" s="22"/>
    </row>
    <row r="49" spans="1:9" ht="12.75" customHeight="1" x14ac:dyDescent="0.25">
      <c r="B49" s="21"/>
      <c r="C49" s="155"/>
      <c r="D49" s="155"/>
      <c r="E49" s="155"/>
      <c r="F49" s="155"/>
      <c r="G49" s="22"/>
      <c r="H49" s="22"/>
    </row>
    <row r="50" spans="1:9" ht="17.399999999999999" x14ac:dyDescent="0.3">
      <c r="A50" s="1436" t="s">
        <v>1282</v>
      </c>
      <c r="B50" s="1436"/>
      <c r="C50" s="1436"/>
      <c r="D50" s="1436"/>
      <c r="E50" s="1436"/>
      <c r="F50" s="1436"/>
      <c r="G50" s="1436"/>
      <c r="H50" s="1436"/>
      <c r="I50" s="1436"/>
    </row>
    <row r="51" spans="1:9" ht="17.399999999999999" x14ac:dyDescent="0.3">
      <c r="A51" s="28"/>
      <c r="C51" s="56"/>
      <c r="D51" s="56"/>
      <c r="E51" s="56"/>
      <c r="F51" s="56"/>
      <c r="G51" s="56"/>
      <c r="H51" s="56"/>
    </row>
    <row r="52" spans="1:9" ht="17.399999999999999" x14ac:dyDescent="0.3">
      <c r="A52" s="1437" t="s">
        <v>2550</v>
      </c>
      <c r="B52" s="1437"/>
      <c r="C52" s="1437"/>
      <c r="D52" s="1437"/>
      <c r="E52" s="1437"/>
      <c r="F52" s="1437"/>
      <c r="G52" s="1437"/>
      <c r="H52" s="1437"/>
      <c r="I52" s="1437"/>
    </row>
    <row r="53" spans="1:9" ht="17.399999999999999" x14ac:dyDescent="0.3">
      <c r="A53" s="1437" t="s">
        <v>444</v>
      </c>
      <c r="B53" s="1437"/>
      <c r="C53" s="1437"/>
      <c r="D53" s="1437"/>
      <c r="E53" s="1437"/>
      <c r="F53" s="1437"/>
      <c r="G53" s="1437"/>
      <c r="H53" s="1437"/>
      <c r="I53" s="1437"/>
    </row>
    <row r="56" spans="1:9" ht="15.6" x14ac:dyDescent="0.3">
      <c r="A56" s="29" t="s">
        <v>622</v>
      </c>
      <c r="B56" s="38">
        <v>2013</v>
      </c>
      <c r="C56" s="38">
        <v>2014</v>
      </c>
      <c r="D56" s="38">
        <v>2015</v>
      </c>
      <c r="E56" s="38">
        <v>2016</v>
      </c>
      <c r="F56" s="38">
        <v>2017</v>
      </c>
      <c r="G56" s="38">
        <v>2018</v>
      </c>
      <c r="H56" s="38">
        <v>2019</v>
      </c>
    </row>
    <row r="57" spans="1:9" ht="4.5" customHeight="1" thickBot="1" x14ac:dyDescent="0.3">
      <c r="A57" s="25"/>
      <c r="B57" s="25"/>
      <c r="C57" s="25"/>
      <c r="D57" s="25"/>
      <c r="E57" s="25"/>
      <c r="F57" s="25"/>
      <c r="G57" s="25"/>
      <c r="H57" s="25"/>
    </row>
    <row r="58" spans="1:9" ht="4.5" customHeight="1" x14ac:dyDescent="0.25"/>
    <row r="59" spans="1:9" ht="13.8" x14ac:dyDescent="0.25">
      <c r="A59" s="10" t="s">
        <v>1257</v>
      </c>
      <c r="B59" s="13">
        <v>71554</v>
      </c>
      <c r="C59" s="13">
        <v>84582</v>
      </c>
      <c r="D59" s="13">
        <v>82722</v>
      </c>
      <c r="E59" s="13">
        <v>84182</v>
      </c>
      <c r="F59" s="13">
        <v>85013</v>
      </c>
      <c r="G59" s="13">
        <v>83962</v>
      </c>
      <c r="H59" s="13">
        <v>89517</v>
      </c>
    </row>
    <row r="60" spans="1:9" ht="13.8" x14ac:dyDescent="0.25">
      <c r="A60" s="10" t="s">
        <v>1258</v>
      </c>
      <c r="B60" s="13">
        <v>24616</v>
      </c>
      <c r="C60" s="13">
        <v>29359</v>
      </c>
      <c r="D60" s="13">
        <v>29549</v>
      </c>
      <c r="E60" s="13">
        <v>29934</v>
      </c>
      <c r="F60" s="13">
        <v>30624</v>
      </c>
      <c r="G60" s="13">
        <v>30226</v>
      </c>
      <c r="H60" s="13">
        <v>32567</v>
      </c>
    </row>
    <row r="61" spans="1:9" ht="13.8" x14ac:dyDescent="0.25">
      <c r="A61" s="10" t="s">
        <v>1259</v>
      </c>
      <c r="B61" s="13">
        <v>2998</v>
      </c>
      <c r="C61" s="13">
        <v>3867</v>
      </c>
      <c r="D61" s="13">
        <v>3787</v>
      </c>
      <c r="E61" s="13">
        <v>4414</v>
      </c>
      <c r="F61" s="13">
        <v>4567</v>
      </c>
      <c r="G61" s="13">
        <v>4601</v>
      </c>
      <c r="H61" s="13">
        <v>4998</v>
      </c>
    </row>
    <row r="62" spans="1:9" ht="13.8" x14ac:dyDescent="0.25">
      <c r="A62" s="1211" t="s">
        <v>2167</v>
      </c>
      <c r="B62" s="13">
        <v>7220</v>
      </c>
      <c r="C62" s="13">
        <v>8178</v>
      </c>
      <c r="D62" s="13">
        <v>8961</v>
      </c>
      <c r="E62" s="13">
        <v>8966</v>
      </c>
      <c r="F62" s="13">
        <v>8207</v>
      </c>
      <c r="G62" s="13">
        <v>8001</v>
      </c>
      <c r="H62" s="13">
        <v>8863</v>
      </c>
    </row>
    <row r="63" spans="1:9" ht="4.5" customHeight="1" x14ac:dyDescent="0.25">
      <c r="A63" s="216"/>
      <c r="B63" s="61"/>
      <c r="C63" s="61"/>
      <c r="D63" s="61"/>
      <c r="E63" s="61"/>
      <c r="F63" s="61"/>
      <c r="G63" s="61"/>
      <c r="H63" s="61"/>
    </row>
    <row r="64" spans="1:9" ht="4.5" customHeight="1" x14ac:dyDescent="0.25">
      <c r="A64" s="10"/>
      <c r="B64" s="13"/>
      <c r="C64" s="13"/>
      <c r="D64" s="13"/>
      <c r="E64" s="13"/>
      <c r="F64" s="13"/>
      <c r="G64" s="13"/>
      <c r="H64" s="13"/>
    </row>
    <row r="65" spans="1:12" s="35" customFormat="1" ht="13.8" x14ac:dyDescent="0.25">
      <c r="A65" s="62" t="s">
        <v>1181</v>
      </c>
      <c r="B65" s="57">
        <v>106388</v>
      </c>
      <c r="C65" s="57">
        <v>125986</v>
      </c>
      <c r="D65" s="57">
        <v>125019</v>
      </c>
      <c r="E65" s="57">
        <v>127496</v>
      </c>
      <c r="F65" s="57">
        <v>128411</v>
      </c>
      <c r="G65" s="57">
        <v>126790</v>
      </c>
      <c r="H65" s="57">
        <v>135945</v>
      </c>
      <c r="L65" s="402"/>
    </row>
    <row r="66" spans="1:12" s="43" customFormat="1" ht="11.4" x14ac:dyDescent="0.2">
      <c r="A66" s="218" t="s">
        <v>1400</v>
      </c>
      <c r="B66" s="150">
        <v>2.0185170475106151</v>
      </c>
      <c r="C66" s="150">
        <v>18.421250516975608</v>
      </c>
      <c r="D66" s="150">
        <v>-0.76754560030479757</v>
      </c>
      <c r="E66" s="150">
        <v>1.9812988425759182</v>
      </c>
      <c r="F66" s="150">
        <v>0.71766957394741038</v>
      </c>
      <c r="G66" s="150">
        <v>-1.2623529136911893</v>
      </c>
      <c r="H66" s="150">
        <v>7.2206009937692217</v>
      </c>
    </row>
    <row r="67" spans="1:12" ht="13.8" x14ac:dyDescent="0.25">
      <c r="B67" s="10"/>
      <c r="C67" s="13"/>
      <c r="D67" s="13"/>
      <c r="E67" s="13"/>
      <c r="F67" s="47"/>
      <c r="G67" s="13"/>
      <c r="H67" s="13"/>
    </row>
    <row r="68" spans="1:12" ht="13.8" x14ac:dyDescent="0.25">
      <c r="A68" s="1212" t="s">
        <v>2168</v>
      </c>
      <c r="B68" s="1211"/>
      <c r="C68" s="13"/>
      <c r="D68" s="13"/>
      <c r="E68" s="13"/>
      <c r="F68" s="47"/>
      <c r="G68" s="13"/>
      <c r="H68" s="13"/>
    </row>
    <row r="69" spans="1:12" ht="13.8" x14ac:dyDescent="0.25">
      <c r="B69" s="1211"/>
      <c r="C69" s="13"/>
      <c r="D69" s="13"/>
      <c r="E69" s="13"/>
      <c r="F69" s="47"/>
      <c r="G69" s="13"/>
      <c r="H69" s="13"/>
    </row>
    <row r="70" spans="1:12" ht="13.8" x14ac:dyDescent="0.25">
      <c r="A70" s="27" t="s">
        <v>2551</v>
      </c>
      <c r="C70" s="27"/>
      <c r="D70" s="27"/>
      <c r="E70" s="27"/>
      <c r="F70" s="27"/>
      <c r="G70" s="27"/>
      <c r="H70" s="27"/>
    </row>
    <row r="71" spans="1:12" ht="13.8" x14ac:dyDescent="0.25">
      <c r="A71" s="27"/>
      <c r="C71" s="27"/>
      <c r="D71" s="27"/>
      <c r="E71" s="27"/>
      <c r="F71" s="27"/>
      <c r="G71" s="27"/>
      <c r="H71" s="27"/>
      <c r="I71" s="48"/>
    </row>
    <row r="72" spans="1:12" ht="13.8" x14ac:dyDescent="0.25">
      <c r="A72" s="1440" t="s">
        <v>1901</v>
      </c>
      <c r="B72" s="1440"/>
      <c r="C72" s="1440"/>
      <c r="D72" s="1440"/>
      <c r="E72" s="1440"/>
      <c r="F72" s="1440"/>
      <c r="G72" s="1440"/>
      <c r="H72" s="1440"/>
      <c r="I72" s="1440"/>
    </row>
  </sheetData>
  <customSheetViews>
    <customSheetView guid="{F67F5823-51D5-4D47-B100-5B47C1E6BCB9}" showPageBreaks="1" fitToPage="1" printArea="1">
      <selection activeCell="A50" sqref="A50:I50"/>
      <pageMargins left="0.75" right="0.75" top="1" bottom="1" header="0.5" footer="0.5"/>
      <printOptions horizontalCentered="1"/>
      <pageSetup scale="72" firstPageNumber="33" orientation="portrait" verticalDpi="300" r:id="rId1"/>
      <headerFooter alignWithMargins="0">
        <oddFooter>&amp;C&amp;P</oddFooter>
      </headerFooter>
    </customSheetView>
    <customSheetView guid="{9014CDA8-C3FC-41E6-A045-DAEFC55B82B1}" showPageBreaks="1" fitToPage="1" printArea="1" topLeftCell="A52">
      <selection activeCell="A50" sqref="A50:I50"/>
      <pageMargins left="0.75" right="0.75" top="1" bottom="1" header="0.5" footer="0.5"/>
      <printOptions horizontalCentered="1"/>
      <pageSetup scale="72" firstPageNumber="33" orientation="portrait" verticalDpi="300" r:id="rId2"/>
      <headerFooter alignWithMargins="0">
        <oddFooter>&amp;C&amp;P</oddFooter>
      </headerFooter>
    </customSheetView>
  </customSheetViews>
  <mergeCells count="13">
    <mergeCell ref="A72:I72"/>
    <mergeCell ref="A50:I50"/>
    <mergeCell ref="A52:I52"/>
    <mergeCell ref="A53:I53"/>
    <mergeCell ref="A31:I31"/>
    <mergeCell ref="A29:I29"/>
    <mergeCell ref="A30:I30"/>
    <mergeCell ref="A1:I1"/>
    <mergeCell ref="A3:I3"/>
    <mergeCell ref="A4:I4"/>
    <mergeCell ref="A27:I27"/>
    <mergeCell ref="A5:I5"/>
    <mergeCell ref="A25:I25"/>
  </mergeCells>
  <phoneticPr fontId="0" type="noConversion"/>
  <printOptions horizontalCentered="1"/>
  <pageMargins left="0.74803149606299202" right="0.74803149606299202" top="0.98425196850393704" bottom="0.98425196850393704" header="0.511811023622047" footer="0.511811023622047"/>
  <pageSetup scale="75" firstPageNumber="27" orientation="portrait" useFirstPageNumber="1" r:id="rId3"/>
  <headerFooter alignWithMargins="0"/>
  <legacyDrawingHF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13"/>
    <pageSetUpPr fitToPage="1"/>
  </sheetPr>
  <dimension ref="A1:S61"/>
  <sheetViews>
    <sheetView zoomScaleNormal="100" workbookViewId="0">
      <selection sqref="A1:K1"/>
    </sheetView>
  </sheetViews>
  <sheetFormatPr defaultColWidth="7.6640625" defaultRowHeight="13.2" x14ac:dyDescent="0.25"/>
  <cols>
    <col min="1" max="1" width="16.109375" style="2" customWidth="1"/>
    <col min="2" max="11" width="8.6640625" bestFit="1" customWidth="1"/>
  </cols>
  <sheetData>
    <row r="1" spans="1:19" ht="17.399999999999999" x14ac:dyDescent="0.3">
      <c r="A1" s="1436" t="s">
        <v>1150</v>
      </c>
      <c r="B1" s="1436"/>
      <c r="C1" s="1436"/>
      <c r="D1" s="1436"/>
      <c r="E1" s="1436"/>
      <c r="F1" s="1436"/>
      <c r="G1" s="1436"/>
      <c r="H1" s="1436"/>
      <c r="I1" s="1436"/>
      <c r="J1" s="1436"/>
      <c r="K1" s="1436"/>
      <c r="L1" s="30"/>
      <c r="M1" s="30"/>
      <c r="N1" s="30"/>
    </row>
    <row r="2" spans="1:19" ht="18" customHeight="1" x14ac:dyDescent="0.3">
      <c r="A2" s="49"/>
      <c r="B2" s="2"/>
      <c r="C2" s="2"/>
      <c r="D2" s="2"/>
      <c r="E2" s="2"/>
      <c r="F2" s="2"/>
      <c r="G2" s="2"/>
      <c r="H2" s="2"/>
      <c r="I2" s="2"/>
      <c r="J2" s="2"/>
      <c r="K2" s="2"/>
    </row>
    <row r="3" spans="1:19" ht="17.399999999999999" x14ac:dyDescent="0.3">
      <c r="A3" s="1437" t="s">
        <v>1362</v>
      </c>
      <c r="B3" s="1437"/>
      <c r="C3" s="1437"/>
      <c r="D3" s="1437"/>
      <c r="E3" s="1437"/>
      <c r="F3" s="1437"/>
      <c r="G3" s="1437"/>
      <c r="H3" s="1437"/>
      <c r="I3" s="1437"/>
      <c r="J3" s="1437"/>
      <c r="K3" s="1437"/>
      <c r="L3" s="30"/>
      <c r="M3" s="30"/>
      <c r="N3" s="30"/>
    </row>
    <row r="4" spans="1:19" ht="17.399999999999999" x14ac:dyDescent="0.3">
      <c r="A4" s="1437" t="s">
        <v>2552</v>
      </c>
      <c r="B4" s="1437"/>
      <c r="C4" s="1437"/>
      <c r="D4" s="1437"/>
      <c r="E4" s="1437"/>
      <c r="F4" s="1437"/>
      <c r="G4" s="1437"/>
      <c r="H4" s="1437"/>
      <c r="I4" s="1437"/>
      <c r="J4" s="1437"/>
      <c r="K4" s="1437"/>
      <c r="L4" s="30"/>
      <c r="M4" s="30"/>
      <c r="N4" s="30"/>
    </row>
    <row r="5" spans="1:19" ht="17.399999999999999" x14ac:dyDescent="0.3">
      <c r="A5" s="1437" t="s">
        <v>1363</v>
      </c>
      <c r="B5" s="1437"/>
      <c r="C5" s="1437"/>
      <c r="D5" s="1437"/>
      <c r="E5" s="1437"/>
      <c r="F5" s="1437"/>
      <c r="G5" s="1437"/>
      <c r="H5" s="1437"/>
      <c r="I5" s="1437"/>
      <c r="J5" s="1437"/>
      <c r="K5" s="1437"/>
      <c r="L5" s="30"/>
      <c r="M5" s="30"/>
      <c r="N5" s="30"/>
    </row>
    <row r="6" spans="1:19" ht="12.75" customHeight="1" x14ac:dyDescent="0.3">
      <c r="A6" s="16"/>
      <c r="B6" s="16"/>
      <c r="C6" s="16"/>
      <c r="D6" s="16"/>
      <c r="E6" s="16"/>
      <c r="F6" s="16"/>
      <c r="G6" s="16"/>
      <c r="H6" s="16"/>
      <c r="I6" s="30"/>
      <c r="J6" s="30"/>
      <c r="K6" s="30"/>
      <c r="L6" s="30"/>
      <c r="M6" s="30"/>
      <c r="N6" s="30"/>
    </row>
    <row r="7" spans="1:19" ht="12.75" customHeight="1" x14ac:dyDescent="0.3">
      <c r="A7" s="49"/>
      <c r="B7" s="16"/>
      <c r="C7" s="49"/>
      <c r="D7" s="16"/>
      <c r="E7" s="49"/>
      <c r="F7" s="16"/>
      <c r="G7" s="49"/>
      <c r="H7" s="16"/>
      <c r="I7" s="49"/>
      <c r="J7" s="16"/>
      <c r="K7" s="49"/>
      <c r="L7" s="16"/>
      <c r="M7" s="49"/>
      <c r="N7" s="16"/>
      <c r="O7" s="16"/>
      <c r="P7" s="49"/>
      <c r="Q7" s="16"/>
      <c r="R7" s="49"/>
      <c r="S7" s="16"/>
    </row>
    <row r="8" spans="1:19" s="17" customFormat="1" ht="16.2" thickBot="1" x14ac:dyDescent="0.35">
      <c r="A8" s="72" t="s">
        <v>1364</v>
      </c>
      <c r="B8" s="880">
        <v>2000</v>
      </c>
      <c r="C8" s="880">
        <v>2001</v>
      </c>
      <c r="D8" s="880">
        <v>2002</v>
      </c>
      <c r="E8" s="880">
        <v>2003</v>
      </c>
      <c r="F8" s="880">
        <v>2004</v>
      </c>
      <c r="G8" s="628">
        <v>2005</v>
      </c>
      <c r="H8" s="628">
        <v>2006</v>
      </c>
      <c r="I8" s="628">
        <v>2007</v>
      </c>
      <c r="J8" s="1187">
        <v>2008</v>
      </c>
      <c r="K8" s="1313">
        <v>2009</v>
      </c>
    </row>
    <row r="9" spans="1:19" ht="4.5" customHeight="1" x14ac:dyDescent="0.25"/>
    <row r="10" spans="1:19" s="227" customFormat="1" ht="13.8" x14ac:dyDescent="0.25">
      <c r="A10" s="385" t="s">
        <v>975</v>
      </c>
      <c r="B10" s="393">
        <v>12.52</v>
      </c>
      <c r="C10" s="393">
        <v>27.26</v>
      </c>
      <c r="D10" s="393">
        <v>29.59</v>
      </c>
      <c r="E10" s="393">
        <v>19.72</v>
      </c>
      <c r="F10" s="393">
        <v>34.31</v>
      </c>
      <c r="G10" s="393">
        <v>46.84</v>
      </c>
      <c r="H10" s="393">
        <v>65.489999999999995</v>
      </c>
      <c r="I10" s="393">
        <v>54.51</v>
      </c>
      <c r="J10" s="393">
        <v>92.97</v>
      </c>
      <c r="K10" s="393">
        <v>41.71</v>
      </c>
    </row>
    <row r="11" spans="1:19" s="227" customFormat="1" ht="13.8" x14ac:dyDescent="0.25">
      <c r="A11" s="385" t="s">
        <v>976</v>
      </c>
      <c r="B11" s="393">
        <v>12.01</v>
      </c>
      <c r="C11" s="393">
        <v>29.37</v>
      </c>
      <c r="D11" s="393">
        <v>29.61</v>
      </c>
      <c r="E11" s="393">
        <v>20.72</v>
      </c>
      <c r="F11" s="393">
        <v>34.69</v>
      </c>
      <c r="G11" s="393">
        <v>48.15</v>
      </c>
      <c r="H11" s="393">
        <v>61.63</v>
      </c>
      <c r="I11" s="393">
        <v>59.28</v>
      </c>
      <c r="J11" s="393">
        <v>95.39</v>
      </c>
      <c r="K11" s="393">
        <v>39.090000000000003</v>
      </c>
    </row>
    <row r="12" spans="1:19" s="227" customFormat="1" ht="13.8" x14ac:dyDescent="0.25">
      <c r="A12" s="385" t="s">
        <v>977</v>
      </c>
      <c r="B12" s="393">
        <v>14.68</v>
      </c>
      <c r="C12" s="393">
        <v>29.84</v>
      </c>
      <c r="D12" s="393">
        <v>27.25</v>
      </c>
      <c r="E12" s="393">
        <v>24.53</v>
      </c>
      <c r="F12" s="393">
        <v>36.74</v>
      </c>
      <c r="G12" s="393">
        <v>54.19</v>
      </c>
      <c r="H12" s="393">
        <v>62.69</v>
      </c>
      <c r="I12" s="393">
        <v>60.44</v>
      </c>
      <c r="J12" s="393">
        <v>105.45</v>
      </c>
      <c r="K12" s="393">
        <v>47.94</v>
      </c>
    </row>
    <row r="13" spans="1:19" s="227" customFormat="1" ht="13.8" x14ac:dyDescent="0.25">
      <c r="A13" s="385" t="s">
        <v>978</v>
      </c>
      <c r="B13" s="393">
        <v>17.309999999999999</v>
      </c>
      <c r="C13" s="393">
        <v>25.72</v>
      </c>
      <c r="D13" s="393">
        <v>27.49</v>
      </c>
      <c r="E13" s="393">
        <v>26.18</v>
      </c>
      <c r="F13" s="393">
        <v>36.75</v>
      </c>
      <c r="G13" s="393">
        <v>52.98</v>
      </c>
      <c r="H13" s="393">
        <v>69.44</v>
      </c>
      <c r="I13" s="393">
        <v>63.98</v>
      </c>
      <c r="J13" s="393">
        <v>112.58</v>
      </c>
      <c r="K13" s="393">
        <v>49.65</v>
      </c>
    </row>
    <row r="14" spans="1:19" s="227" customFormat="1" ht="13.8" x14ac:dyDescent="0.25">
      <c r="A14" s="385" t="s">
        <v>979</v>
      </c>
      <c r="B14" s="393">
        <v>17.72</v>
      </c>
      <c r="C14" s="393">
        <v>28.79</v>
      </c>
      <c r="D14" s="393">
        <v>28.63</v>
      </c>
      <c r="E14" s="393">
        <v>27.04</v>
      </c>
      <c r="F14" s="393">
        <v>40.28</v>
      </c>
      <c r="G14" s="393">
        <v>49.83</v>
      </c>
      <c r="H14" s="393">
        <v>70.84</v>
      </c>
      <c r="I14" s="393">
        <v>63.46</v>
      </c>
      <c r="J14" s="393">
        <v>125.4</v>
      </c>
      <c r="K14" s="393">
        <v>59.03</v>
      </c>
    </row>
    <row r="15" spans="1:19" s="227" customFormat="1" ht="14.25" customHeight="1" x14ac:dyDescent="0.25">
      <c r="A15" s="385" t="s">
        <v>980</v>
      </c>
      <c r="B15" s="393">
        <v>17.920000000000002</v>
      </c>
      <c r="C15" s="393">
        <v>31.82</v>
      </c>
      <c r="D15" s="393">
        <v>27.6</v>
      </c>
      <c r="E15" s="393">
        <v>25.52</v>
      </c>
      <c r="F15" s="393">
        <v>38.03</v>
      </c>
      <c r="G15" s="393">
        <v>56.35</v>
      </c>
      <c r="H15" s="393">
        <v>70.95</v>
      </c>
      <c r="I15" s="393">
        <v>67.489999999999995</v>
      </c>
      <c r="J15" s="393">
        <v>133.88</v>
      </c>
      <c r="K15" s="393">
        <v>69.64</v>
      </c>
    </row>
    <row r="16" spans="1:19" s="227" customFormat="1" ht="13.8" x14ac:dyDescent="0.25">
      <c r="A16" s="385" t="s">
        <v>463</v>
      </c>
      <c r="B16" s="393">
        <v>20.100000000000001</v>
      </c>
      <c r="C16" s="393">
        <v>29.7</v>
      </c>
      <c r="D16" s="393">
        <v>26.43</v>
      </c>
      <c r="E16" s="393">
        <v>26.97</v>
      </c>
      <c r="F16" s="393">
        <v>40.78</v>
      </c>
      <c r="G16" s="393">
        <v>59</v>
      </c>
      <c r="H16" s="393">
        <v>74.41</v>
      </c>
      <c r="I16" s="393">
        <v>74.12</v>
      </c>
      <c r="J16" s="393">
        <v>133.37</v>
      </c>
      <c r="K16" s="393">
        <v>64.150000000000006</v>
      </c>
    </row>
    <row r="17" spans="1:14" s="227" customFormat="1" ht="13.8" x14ac:dyDescent="0.25">
      <c r="A17" s="385" t="s">
        <v>766</v>
      </c>
      <c r="B17" s="393">
        <v>21.28</v>
      </c>
      <c r="C17" s="393">
        <v>31.26</v>
      </c>
      <c r="D17" s="393">
        <v>27.37</v>
      </c>
      <c r="E17" s="393">
        <v>28.39</v>
      </c>
      <c r="F17" s="393">
        <v>44.9</v>
      </c>
      <c r="G17" s="393">
        <v>64.989999999999995</v>
      </c>
      <c r="H17" s="393">
        <v>73.040000000000006</v>
      </c>
      <c r="I17" s="393">
        <v>72.36</v>
      </c>
      <c r="J17" s="393">
        <v>116.67</v>
      </c>
      <c r="K17" s="393">
        <v>71.05</v>
      </c>
    </row>
    <row r="18" spans="1:14" s="227" customFormat="1" ht="13.8" x14ac:dyDescent="0.25">
      <c r="A18" s="385" t="s">
        <v>767</v>
      </c>
      <c r="B18" s="393">
        <v>23.8</v>
      </c>
      <c r="C18" s="393">
        <v>33.880000000000003</v>
      </c>
      <c r="D18" s="393">
        <v>26.2</v>
      </c>
      <c r="E18" s="393">
        <v>29.66</v>
      </c>
      <c r="F18" s="393">
        <v>45.94</v>
      </c>
      <c r="G18" s="393">
        <v>65.59</v>
      </c>
      <c r="H18" s="393">
        <v>63.8</v>
      </c>
      <c r="I18" s="393">
        <v>79.92</v>
      </c>
      <c r="J18" s="393">
        <v>104.11</v>
      </c>
      <c r="K18" s="393">
        <v>69.41</v>
      </c>
    </row>
    <row r="19" spans="1:14" s="227" customFormat="1" ht="13.8" x14ac:dyDescent="0.25">
      <c r="A19" s="385" t="s">
        <v>768</v>
      </c>
      <c r="B19" s="393">
        <v>22.69</v>
      </c>
      <c r="C19" s="393">
        <v>33.11</v>
      </c>
      <c r="D19" s="393">
        <v>22.17</v>
      </c>
      <c r="E19" s="393">
        <v>28.84</v>
      </c>
      <c r="F19" s="393">
        <v>53.28</v>
      </c>
      <c r="G19" s="393">
        <v>62.26</v>
      </c>
      <c r="H19" s="393">
        <v>58.89</v>
      </c>
      <c r="I19" s="393">
        <v>85.8</v>
      </c>
      <c r="J19" s="393">
        <v>76.61</v>
      </c>
      <c r="K19" s="393">
        <v>75.72</v>
      </c>
    </row>
    <row r="20" spans="1:14" s="227" customFormat="1" ht="13.8" x14ac:dyDescent="0.25">
      <c r="A20" s="385" t="s">
        <v>769</v>
      </c>
      <c r="B20" s="393">
        <v>25</v>
      </c>
      <c r="C20" s="393">
        <v>34.42</v>
      </c>
      <c r="D20" s="393">
        <v>19.64</v>
      </c>
      <c r="E20" s="393">
        <v>26.35</v>
      </c>
      <c r="F20" s="393">
        <v>48.47</v>
      </c>
      <c r="G20" s="393">
        <v>58.32</v>
      </c>
      <c r="H20" s="393">
        <v>59.08</v>
      </c>
      <c r="I20" s="393">
        <v>94.77</v>
      </c>
      <c r="J20" s="393">
        <v>57.31</v>
      </c>
      <c r="K20" s="393">
        <v>77.989999999999995</v>
      </c>
    </row>
    <row r="21" spans="1:14" s="227" customFormat="1" ht="13.8" x14ac:dyDescent="0.25">
      <c r="A21" s="385" t="s">
        <v>770</v>
      </c>
      <c r="B21" s="393">
        <v>26.1</v>
      </c>
      <c r="C21" s="393">
        <v>28.44</v>
      </c>
      <c r="D21" s="393">
        <v>19.39</v>
      </c>
      <c r="E21" s="393">
        <v>29.46</v>
      </c>
      <c r="F21" s="393">
        <v>43.15</v>
      </c>
      <c r="G21" s="393">
        <v>59.41</v>
      </c>
      <c r="H21" s="393">
        <v>61.96</v>
      </c>
      <c r="I21" s="393">
        <v>91.69</v>
      </c>
      <c r="J21" s="393">
        <v>41.12</v>
      </c>
      <c r="K21" s="393">
        <v>74.47</v>
      </c>
    </row>
    <row r="22" spans="1:14" s="227" customFormat="1" ht="12.75" customHeight="1" x14ac:dyDescent="0.25">
      <c r="B22" s="393"/>
      <c r="C22" s="393"/>
      <c r="D22" s="393"/>
      <c r="E22" s="393"/>
      <c r="F22" s="92"/>
      <c r="G22" s="92"/>
      <c r="H22" s="92"/>
      <c r="I22" s="92"/>
      <c r="J22" s="92"/>
      <c r="K22" s="92"/>
    </row>
    <row r="23" spans="1:14" s="227" customFormat="1" ht="13.8" x14ac:dyDescent="0.25">
      <c r="A23" s="255" t="s">
        <v>1365</v>
      </c>
      <c r="B23" s="519">
        <v>19.34</v>
      </c>
      <c r="C23" s="519">
        <v>30.38</v>
      </c>
      <c r="D23" s="519">
        <v>25.98</v>
      </c>
      <c r="E23" s="519">
        <v>26.18</v>
      </c>
      <c r="F23" s="519">
        <v>41.51</v>
      </c>
      <c r="G23" s="519">
        <v>56.64</v>
      </c>
      <c r="H23" s="519">
        <v>66.05</v>
      </c>
      <c r="I23" s="519">
        <v>72.34</v>
      </c>
      <c r="J23" s="519">
        <v>99.67</v>
      </c>
      <c r="K23" s="519">
        <v>61.95</v>
      </c>
    </row>
    <row r="24" spans="1:14" s="251" customFormat="1" ht="12.75" customHeight="1" x14ac:dyDescent="0.2">
      <c r="A24" s="251" t="s">
        <v>1400</v>
      </c>
      <c r="B24" s="401">
        <v>34.119278779472964</v>
      </c>
      <c r="C24" s="401">
        <v>57.083764219234737</v>
      </c>
      <c r="D24" s="401">
        <v>-14.48321263989466</v>
      </c>
      <c r="E24" s="401">
        <v>0.76982294072363011</v>
      </c>
      <c r="F24" s="401">
        <v>58.556149732620312</v>
      </c>
      <c r="G24" s="401">
        <v>36.44904842206698</v>
      </c>
      <c r="H24" s="401">
        <v>16.613700564971758</v>
      </c>
      <c r="I24" s="401">
        <v>9.5230885692657132</v>
      </c>
      <c r="J24" s="401">
        <v>37.779928117224216</v>
      </c>
      <c r="K24" s="401">
        <v>-37.844888130831741</v>
      </c>
    </row>
    <row r="25" spans="1:14" s="227" customFormat="1" ht="12.75" customHeight="1" x14ac:dyDescent="0.25">
      <c r="B25" s="393"/>
      <c r="E25" s="394"/>
      <c r="F25" s="394"/>
      <c r="G25" s="394"/>
      <c r="H25" s="394"/>
      <c r="I25" s="394"/>
      <c r="J25" s="394"/>
      <c r="K25" s="394"/>
      <c r="L25" s="394"/>
      <c r="M25" s="394"/>
      <c r="N25" s="394"/>
    </row>
    <row r="26" spans="1:14" s="227" customFormat="1" ht="12.75" customHeight="1" x14ac:dyDescent="0.25">
      <c r="B26" s="92"/>
      <c r="C26" s="92"/>
      <c r="D26" s="92"/>
      <c r="E26" s="92"/>
      <c r="F26" s="92"/>
      <c r="G26" s="92"/>
      <c r="H26" s="92"/>
    </row>
    <row r="27" spans="1:14" s="227" customFormat="1" ht="16.2" thickBot="1" x14ac:dyDescent="0.35">
      <c r="A27" s="72" t="s">
        <v>1364</v>
      </c>
      <c r="B27" s="628">
        <v>2010</v>
      </c>
      <c r="C27" s="23">
        <v>2011</v>
      </c>
      <c r="D27" s="657">
        <v>2012</v>
      </c>
      <c r="E27" s="725">
        <v>2013</v>
      </c>
      <c r="F27" s="802">
        <v>2014</v>
      </c>
      <c r="G27" s="880">
        <v>2015</v>
      </c>
      <c r="H27" s="1011">
        <v>2016</v>
      </c>
      <c r="I27" s="1078">
        <v>2017</v>
      </c>
      <c r="J27" s="1187">
        <v>2018</v>
      </c>
      <c r="K27" s="1313">
        <v>2019</v>
      </c>
    </row>
    <row r="28" spans="1:14" s="227" customFormat="1" ht="4.5" customHeight="1" x14ac:dyDescent="0.25">
      <c r="B28"/>
      <c r="C28"/>
      <c r="D28"/>
      <c r="E28"/>
      <c r="F28"/>
      <c r="G28"/>
      <c r="H28"/>
      <c r="I28"/>
      <c r="J28"/>
      <c r="K28"/>
    </row>
    <row r="29" spans="1:14" s="227" customFormat="1" ht="13.8" x14ac:dyDescent="0.25">
      <c r="A29" s="385" t="s">
        <v>975</v>
      </c>
      <c r="B29" s="393">
        <v>78.33</v>
      </c>
      <c r="C29" s="393">
        <v>89.17</v>
      </c>
      <c r="D29" s="393">
        <v>100.27</v>
      </c>
      <c r="E29" s="393">
        <v>94.76</v>
      </c>
      <c r="F29" s="393">
        <v>94.62</v>
      </c>
      <c r="G29" s="393">
        <v>47.22</v>
      </c>
      <c r="H29" s="393">
        <v>31.68</v>
      </c>
      <c r="I29" s="393">
        <v>52.5</v>
      </c>
      <c r="J29" s="393">
        <v>63.7</v>
      </c>
      <c r="K29" s="393">
        <v>51.38</v>
      </c>
    </row>
    <row r="30" spans="1:14" s="227" customFormat="1" ht="13.8" x14ac:dyDescent="0.25">
      <c r="A30" s="385" t="s">
        <v>976</v>
      </c>
      <c r="B30" s="393">
        <v>76.39</v>
      </c>
      <c r="C30" s="393">
        <v>88.58</v>
      </c>
      <c r="D30" s="393">
        <v>102.2</v>
      </c>
      <c r="E30" s="393">
        <v>95.31</v>
      </c>
      <c r="F30" s="393">
        <v>100.82</v>
      </c>
      <c r="G30" s="393">
        <v>50.58</v>
      </c>
      <c r="H30" s="393">
        <v>30.32</v>
      </c>
      <c r="I30" s="393">
        <v>53.47</v>
      </c>
      <c r="J30" s="393">
        <v>62.23</v>
      </c>
      <c r="K30" s="393">
        <v>54.95</v>
      </c>
    </row>
    <row r="31" spans="1:14" s="227" customFormat="1" ht="13.8" x14ac:dyDescent="0.25">
      <c r="A31" s="385" t="s">
        <v>977</v>
      </c>
      <c r="B31" s="393">
        <v>81.2</v>
      </c>
      <c r="C31" s="393">
        <v>102.86</v>
      </c>
      <c r="D31" s="393">
        <v>106.16</v>
      </c>
      <c r="E31" s="393">
        <v>92.94</v>
      </c>
      <c r="F31" s="393">
        <v>100.8</v>
      </c>
      <c r="G31" s="393">
        <v>47.82</v>
      </c>
      <c r="H31" s="393">
        <v>37.549999999999997</v>
      </c>
      <c r="I31" s="393">
        <v>49.33</v>
      </c>
      <c r="J31" s="393">
        <v>62.73</v>
      </c>
      <c r="K31" s="393">
        <v>58.15</v>
      </c>
    </row>
    <row r="32" spans="1:14" s="227" customFormat="1" ht="13.8" x14ac:dyDescent="0.25">
      <c r="A32" s="385" t="s">
        <v>978</v>
      </c>
      <c r="B32" s="393">
        <v>84.29</v>
      </c>
      <c r="C32" s="393">
        <v>109.53</v>
      </c>
      <c r="D32" s="393">
        <v>103.32</v>
      </c>
      <c r="E32" s="393">
        <v>92.02</v>
      </c>
      <c r="F32" s="393">
        <v>102.07</v>
      </c>
      <c r="G32" s="393">
        <v>54.45</v>
      </c>
      <c r="H32" s="393">
        <v>40.75</v>
      </c>
      <c r="I32" s="393">
        <v>51.06</v>
      </c>
      <c r="J32" s="393">
        <v>66.25</v>
      </c>
      <c r="K32" s="393">
        <v>63.86</v>
      </c>
    </row>
    <row r="33" spans="1:14" s="227" customFormat="1" ht="13.8" x14ac:dyDescent="0.25">
      <c r="A33" s="385" t="s">
        <v>979</v>
      </c>
      <c r="B33" s="393">
        <v>73.739999999999995</v>
      </c>
      <c r="C33" s="393">
        <v>100.9</v>
      </c>
      <c r="D33" s="393">
        <v>94.66</v>
      </c>
      <c r="E33" s="393">
        <v>94.51</v>
      </c>
      <c r="F33" s="393">
        <v>102.18</v>
      </c>
      <c r="G33" s="393">
        <v>59.27</v>
      </c>
      <c r="H33" s="393">
        <v>46.71</v>
      </c>
      <c r="I33" s="393">
        <v>48.48</v>
      </c>
      <c r="J33" s="393">
        <v>69.98</v>
      </c>
      <c r="K33" s="393">
        <v>60.83</v>
      </c>
    </row>
    <row r="34" spans="1:14" s="227" customFormat="1" ht="13.8" x14ac:dyDescent="0.25">
      <c r="A34" s="385" t="s">
        <v>980</v>
      </c>
      <c r="B34" s="393">
        <v>75.34</v>
      </c>
      <c r="C34" s="393">
        <v>96.26</v>
      </c>
      <c r="D34" s="393">
        <v>82.3</v>
      </c>
      <c r="E34" s="393">
        <v>95.77</v>
      </c>
      <c r="F34" s="393">
        <v>105.79</v>
      </c>
      <c r="G34" s="393">
        <v>59.82</v>
      </c>
      <c r="H34" s="393">
        <v>48.76</v>
      </c>
      <c r="I34" s="393">
        <v>45.18</v>
      </c>
      <c r="J34" s="393">
        <v>67.87</v>
      </c>
      <c r="K34" s="393">
        <v>54.66</v>
      </c>
    </row>
    <row r="35" spans="1:14" s="227" customFormat="1" ht="13.8" x14ac:dyDescent="0.25">
      <c r="A35" s="385" t="s">
        <v>463</v>
      </c>
      <c r="B35" s="393">
        <v>76.319999999999993</v>
      </c>
      <c r="C35" s="393">
        <v>97.3</v>
      </c>
      <c r="D35" s="393">
        <v>87.9</v>
      </c>
      <c r="E35" s="393">
        <v>104.67</v>
      </c>
      <c r="F35" s="393">
        <v>103.59</v>
      </c>
      <c r="G35" s="393">
        <v>50.9</v>
      </c>
      <c r="H35" s="393">
        <v>44.65</v>
      </c>
      <c r="I35" s="393">
        <v>46.63</v>
      </c>
      <c r="J35" s="393">
        <v>70.98</v>
      </c>
      <c r="K35" s="393">
        <v>57.35</v>
      </c>
    </row>
    <row r="36" spans="1:14" s="227" customFormat="1" ht="13.8" x14ac:dyDescent="0.25">
      <c r="A36" s="385" t="s">
        <v>766</v>
      </c>
      <c r="B36" s="393">
        <v>76.599999999999994</v>
      </c>
      <c r="C36" s="393">
        <v>86.33</v>
      </c>
      <c r="D36" s="393">
        <v>94.13</v>
      </c>
      <c r="E36" s="393">
        <v>106.57</v>
      </c>
      <c r="F36" s="393">
        <v>96.54</v>
      </c>
      <c r="G36" s="393">
        <v>42.87</v>
      </c>
      <c r="H36" s="393">
        <v>44.72</v>
      </c>
      <c r="I36" s="393">
        <v>48.04</v>
      </c>
      <c r="J36" s="393">
        <v>68.06</v>
      </c>
      <c r="K36" s="393">
        <v>54.81</v>
      </c>
    </row>
    <row r="37" spans="1:14" s="227" customFormat="1" ht="13.8" x14ac:dyDescent="0.25">
      <c r="A37" s="385" t="s">
        <v>767</v>
      </c>
      <c r="B37" s="393">
        <v>75.239999999999995</v>
      </c>
      <c r="C37" s="393">
        <v>85.52</v>
      </c>
      <c r="D37" s="393">
        <v>94.51</v>
      </c>
      <c r="E37" s="393">
        <v>106.29</v>
      </c>
      <c r="F37" s="393">
        <v>93.21</v>
      </c>
      <c r="G37" s="393">
        <v>45.48</v>
      </c>
      <c r="H37" s="393">
        <v>45.18</v>
      </c>
      <c r="I37" s="393">
        <v>49.82</v>
      </c>
      <c r="J37" s="393">
        <v>70.23</v>
      </c>
      <c r="K37" s="393">
        <v>56.95</v>
      </c>
    </row>
    <row r="38" spans="1:14" s="227" customFormat="1" ht="13.8" x14ac:dyDescent="0.25">
      <c r="A38" s="385" t="s">
        <v>768</v>
      </c>
      <c r="B38" s="393">
        <v>81.89</v>
      </c>
      <c r="C38" s="393">
        <v>86.32</v>
      </c>
      <c r="D38" s="393">
        <v>89.49</v>
      </c>
      <c r="E38" s="393">
        <v>100.54</v>
      </c>
      <c r="F38" s="393">
        <v>84.4</v>
      </c>
      <c r="G38" s="393">
        <v>46.22</v>
      </c>
      <c r="H38" s="393">
        <v>49.78</v>
      </c>
      <c r="I38" s="393">
        <v>51.58</v>
      </c>
      <c r="J38" s="393">
        <v>70.75</v>
      </c>
      <c r="K38" s="393">
        <v>53.96</v>
      </c>
    </row>
    <row r="39" spans="1:14" s="227" customFormat="1" ht="13.8" x14ac:dyDescent="0.25">
      <c r="A39" s="385" t="s">
        <v>769</v>
      </c>
      <c r="B39" s="393">
        <v>84.25</v>
      </c>
      <c r="C39" s="393">
        <v>97.16</v>
      </c>
      <c r="D39" s="393">
        <v>86.53</v>
      </c>
      <c r="E39" s="393">
        <v>93.86</v>
      </c>
      <c r="F39" s="393">
        <v>75.790000000000006</v>
      </c>
      <c r="G39" s="393">
        <v>42.44</v>
      </c>
      <c r="H39" s="393">
        <v>45.66</v>
      </c>
      <c r="I39" s="393">
        <v>56.64</v>
      </c>
      <c r="J39" s="393">
        <v>56.96</v>
      </c>
      <c r="K39" s="393">
        <v>57.03</v>
      </c>
    </row>
    <row r="40" spans="1:14" s="227" customFormat="1" ht="13.8" x14ac:dyDescent="0.25">
      <c r="A40" s="385" t="s">
        <v>770</v>
      </c>
      <c r="B40" s="393">
        <v>89.15</v>
      </c>
      <c r="C40" s="393">
        <v>98.56</v>
      </c>
      <c r="D40" s="393">
        <v>87.86</v>
      </c>
      <c r="E40" s="393">
        <v>97.63</v>
      </c>
      <c r="F40" s="393">
        <v>59.29</v>
      </c>
      <c r="G40" s="393">
        <v>37.19</v>
      </c>
      <c r="H40" s="393">
        <v>51.97</v>
      </c>
      <c r="I40" s="393">
        <v>57.88</v>
      </c>
      <c r="J40" s="393">
        <v>49.52</v>
      </c>
      <c r="K40" s="393">
        <v>59.88</v>
      </c>
    </row>
    <row r="41" spans="1:14" s="227" customFormat="1" ht="12.75" customHeight="1" x14ac:dyDescent="0.25">
      <c r="B41" s="92"/>
      <c r="C41" s="92"/>
      <c r="D41" s="92"/>
      <c r="E41" s="92"/>
      <c r="F41" s="92"/>
      <c r="G41" s="92"/>
      <c r="H41" s="92"/>
      <c r="I41" s="92"/>
      <c r="J41" s="92"/>
      <c r="K41" s="92"/>
    </row>
    <row r="42" spans="1:14" s="227" customFormat="1" ht="13.8" x14ac:dyDescent="0.25">
      <c r="A42" s="255" t="s">
        <v>1365</v>
      </c>
      <c r="B42" s="519">
        <v>79.48</v>
      </c>
      <c r="C42" s="519">
        <v>94.88</v>
      </c>
      <c r="D42" s="519">
        <v>94.05</v>
      </c>
      <c r="E42" s="519">
        <v>97.98</v>
      </c>
      <c r="F42" s="519">
        <v>93.17</v>
      </c>
      <c r="G42" s="519">
        <v>48.66</v>
      </c>
      <c r="H42" s="519">
        <v>43.144166666666671</v>
      </c>
      <c r="I42" s="519">
        <v>50.884166666666665</v>
      </c>
      <c r="J42" s="519">
        <v>64.938333333333333</v>
      </c>
      <c r="K42" s="519">
        <f>AVERAGE(K29:K40)</f>
        <v>56.984166666666674</v>
      </c>
    </row>
    <row r="43" spans="1:14" s="251" customFormat="1" ht="12.75" customHeight="1" x14ac:dyDescent="0.2">
      <c r="A43" s="251" t="s">
        <v>1400</v>
      </c>
      <c r="B43" s="401">
        <v>28.297013720742537</v>
      </c>
      <c r="C43" s="401">
        <v>19.375943633618498</v>
      </c>
      <c r="D43" s="401">
        <v>-0.87478920741990152</v>
      </c>
      <c r="E43" s="401">
        <v>4.1786283891547038</v>
      </c>
      <c r="F43" s="401">
        <v>-4.9091651357419881</v>
      </c>
      <c r="G43" s="401">
        <v>-47.772888268756041</v>
      </c>
      <c r="H43" s="401">
        <v>-11.335456911905728</v>
      </c>
      <c r="I43" s="401">
        <v>17.93985281903694</v>
      </c>
      <c r="J43" s="401">
        <v>27.619921062544005</v>
      </c>
      <c r="K43" s="401">
        <f>(K42/J42-1)*100</f>
        <v>-12.24880014372609</v>
      </c>
      <c r="N43" s="808"/>
    </row>
    <row r="44" spans="1:14" s="227" customFormat="1" ht="12.75" customHeight="1" x14ac:dyDescent="0.25">
      <c r="B44" s="92"/>
      <c r="C44" s="92"/>
      <c r="D44" s="92"/>
      <c r="E44" s="92"/>
      <c r="F44" s="92"/>
      <c r="G44" s="92"/>
      <c r="H44" s="92"/>
    </row>
    <row r="45" spans="1:14" s="227" customFormat="1" ht="13.8" x14ac:dyDescent="0.25">
      <c r="A45" s="1514" t="s">
        <v>2553</v>
      </c>
      <c r="B45" s="1514"/>
      <c r="C45" s="1514"/>
      <c r="D45" s="1514"/>
      <c r="E45" s="1514"/>
      <c r="F45" s="1514"/>
      <c r="G45" s="1514"/>
      <c r="H45" s="1514"/>
    </row>
    <row r="46" spans="1:14" s="227" customFormat="1" ht="13.8" x14ac:dyDescent="0.25">
      <c r="B46" s="92"/>
      <c r="C46" s="92"/>
      <c r="D46" s="92"/>
      <c r="E46" s="92"/>
      <c r="F46" s="92"/>
      <c r="G46" s="92"/>
      <c r="H46" s="92"/>
    </row>
    <row r="47" spans="1:14" s="227" customFormat="1" ht="13.8" x14ac:dyDescent="0.25">
      <c r="B47" s="92"/>
      <c r="C47" s="92"/>
      <c r="D47" s="92"/>
      <c r="E47" s="92"/>
      <c r="F47" s="92"/>
      <c r="G47" s="92"/>
      <c r="H47" s="92"/>
    </row>
    <row r="48" spans="1:14" s="227" customFormat="1" ht="13.8" x14ac:dyDescent="0.25">
      <c r="B48" s="92"/>
      <c r="C48" s="92"/>
      <c r="D48" s="92"/>
      <c r="E48" s="92"/>
      <c r="F48" s="92"/>
      <c r="G48" s="92"/>
      <c r="H48" s="92"/>
    </row>
    <row r="49" spans="1:8" s="227" customFormat="1" ht="13.8" x14ac:dyDescent="0.25">
      <c r="B49" s="92"/>
      <c r="C49" s="92"/>
      <c r="D49" s="92"/>
      <c r="E49" s="92"/>
      <c r="F49" s="92"/>
      <c r="G49" s="92"/>
      <c r="H49" s="92"/>
    </row>
    <row r="50" spans="1:8" s="227" customFormat="1" ht="13.8" x14ac:dyDescent="0.25">
      <c r="B50" s="92"/>
      <c r="C50" s="92"/>
      <c r="D50" s="92"/>
      <c r="E50" s="92"/>
      <c r="F50" s="92"/>
      <c r="G50" s="92"/>
      <c r="H50" s="92"/>
    </row>
    <row r="51" spans="1:8" s="227" customFormat="1" ht="13.8" x14ac:dyDescent="0.25">
      <c r="B51" s="92"/>
      <c r="C51" s="92"/>
      <c r="D51" s="92"/>
      <c r="E51" s="92"/>
      <c r="F51" s="92"/>
      <c r="G51" s="92"/>
      <c r="H51" s="92"/>
    </row>
    <row r="52" spans="1:8" s="227" customFormat="1" ht="13.8" x14ac:dyDescent="0.25">
      <c r="B52" s="92"/>
      <c r="C52" s="92"/>
      <c r="D52" s="92"/>
      <c r="E52" s="92"/>
      <c r="F52" s="92"/>
      <c r="G52" s="92"/>
      <c r="H52" s="92"/>
    </row>
    <row r="53" spans="1:8" s="227" customFormat="1" ht="13.8" x14ac:dyDescent="0.25">
      <c r="B53" s="92"/>
      <c r="C53" s="92"/>
      <c r="D53" s="92"/>
      <c r="E53" s="92"/>
      <c r="F53" s="92"/>
      <c r="G53" s="92"/>
      <c r="H53" s="92"/>
    </row>
    <row r="54" spans="1:8" s="227" customFormat="1" ht="13.8" x14ac:dyDescent="0.25">
      <c r="B54" s="92"/>
      <c r="C54" s="92"/>
      <c r="D54" s="92"/>
      <c r="E54" s="92"/>
      <c r="F54" s="92"/>
      <c r="G54" s="92"/>
      <c r="H54" s="92"/>
    </row>
    <row r="55" spans="1:8" s="227" customFormat="1" ht="13.8" x14ac:dyDescent="0.25">
      <c r="B55" s="92"/>
      <c r="C55" s="92"/>
      <c r="D55" s="92"/>
      <c r="E55" s="92"/>
      <c r="F55" s="92"/>
      <c r="G55" s="92"/>
      <c r="H55" s="92"/>
    </row>
    <row r="56" spans="1:8" s="227" customFormat="1" ht="13.8" x14ac:dyDescent="0.25">
      <c r="B56" s="92"/>
      <c r="C56" s="92"/>
      <c r="D56" s="92"/>
      <c r="E56" s="92"/>
      <c r="F56" s="92"/>
      <c r="G56" s="92"/>
      <c r="H56" s="92"/>
    </row>
    <row r="57" spans="1:8" s="10" customFormat="1" ht="14.25" customHeight="1" x14ac:dyDescent="0.25">
      <c r="B57" s="68"/>
      <c r="C57" s="68"/>
      <c r="D57" s="66"/>
      <c r="E57" s="68"/>
      <c r="F57" s="68"/>
      <c r="G57" s="68"/>
      <c r="H57" s="68"/>
    </row>
    <row r="58" spans="1:8" s="10" customFormat="1" ht="14.25" customHeight="1" x14ac:dyDescent="0.25">
      <c r="B58" s="68"/>
      <c r="C58" s="68"/>
      <c r="D58" s="68"/>
      <c r="E58" s="68"/>
      <c r="F58" s="66"/>
      <c r="G58" s="68"/>
      <c r="H58" s="68"/>
    </row>
    <row r="59" spans="1:8" s="10" customFormat="1" ht="14.25" customHeight="1" x14ac:dyDescent="0.25">
      <c r="B59" s="68"/>
      <c r="C59" s="68"/>
      <c r="D59" s="68"/>
      <c r="E59" s="68"/>
      <c r="F59" s="66"/>
      <c r="G59" s="68"/>
      <c r="H59" s="68"/>
    </row>
    <row r="60" spans="1:8" ht="12.75" customHeight="1" x14ac:dyDescent="0.25">
      <c r="A60" s="10"/>
      <c r="B60" s="27"/>
    </row>
    <row r="61" spans="1:8" ht="13.8" x14ac:dyDescent="0.25">
      <c r="A61" s="164"/>
    </row>
  </sheetData>
  <customSheetViews>
    <customSheetView guid="{F67F5823-51D5-4D47-B100-5B47C1E6BCB9}" showPageBreaks="1" fitToPage="1" printArea="1">
      <selection activeCell="A5" sqref="A5:K5"/>
      <pageMargins left="0.75" right="0.75" top="1" bottom="1" header="0.5" footer="0.5"/>
      <printOptions horizontalCentered="1"/>
      <pageSetup scale="96" firstPageNumber="33" orientation="portrait" verticalDpi="300" r:id="rId1"/>
      <headerFooter alignWithMargins="0">
        <oddFooter>&amp;C&amp;P</oddFooter>
      </headerFooter>
    </customSheetView>
    <customSheetView guid="{9014CDA8-C3FC-41E6-A045-DAEFC55B82B1}" showPageBreaks="1" fitToPage="1" printArea="1" topLeftCell="A28">
      <selection activeCell="A5" sqref="A5:K5"/>
      <pageMargins left="0.75" right="0.75" top="1" bottom="1" header="0.5" footer="0.5"/>
      <printOptions horizontalCentered="1"/>
      <pageSetup scale="97" firstPageNumber="33" orientation="portrait" verticalDpi="300" r:id="rId2"/>
      <headerFooter alignWithMargins="0">
        <oddFooter>&amp;C&amp;P</oddFooter>
      </headerFooter>
    </customSheetView>
  </customSheetViews>
  <mergeCells count="5">
    <mergeCell ref="A1:K1"/>
    <mergeCell ref="A3:K3"/>
    <mergeCell ref="A4:K4"/>
    <mergeCell ref="A5:K5"/>
    <mergeCell ref="A45:H45"/>
  </mergeCells>
  <phoneticPr fontId="0" type="noConversion"/>
  <hyperlinks>
    <hyperlink ref="A45" r:id="rId3" display="Source: U.S. Energy Information Administration, April 2015; www.eia.gov"/>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tabColor indexed="45"/>
    <pageSetUpPr fitToPage="1"/>
  </sheetPr>
  <dimension ref="A1:O37"/>
  <sheetViews>
    <sheetView zoomScaleNormal="100" workbookViewId="0">
      <selection sqref="A1:H1"/>
    </sheetView>
  </sheetViews>
  <sheetFormatPr defaultRowHeight="13.2" x14ac:dyDescent="0.25"/>
  <cols>
    <col min="1" max="1" width="11" customWidth="1"/>
    <col min="2" max="2" width="14.109375" customWidth="1"/>
    <col min="3" max="3" width="14.109375" bestFit="1" customWidth="1"/>
    <col min="4" max="4" width="14.109375" customWidth="1"/>
    <col min="5" max="8" width="14.33203125" customWidth="1"/>
    <col min="9" max="9" width="10.33203125" customWidth="1"/>
  </cols>
  <sheetData>
    <row r="1" spans="1:15" ht="17.399999999999999" x14ac:dyDescent="0.3">
      <c r="A1" s="1436" t="s">
        <v>1312</v>
      </c>
      <c r="B1" s="1436"/>
      <c r="C1" s="1436"/>
      <c r="D1" s="1436"/>
      <c r="E1" s="1436"/>
      <c r="F1" s="1436"/>
      <c r="G1" s="1436"/>
      <c r="H1" s="1436"/>
      <c r="I1" s="523"/>
      <c r="J1" s="523"/>
    </row>
    <row r="2" spans="1:15" ht="17.399999999999999" x14ac:dyDescent="0.3">
      <c r="A2" s="16"/>
      <c r="B2" s="16"/>
      <c r="C2" s="16"/>
      <c r="D2" s="16"/>
      <c r="E2" s="16"/>
      <c r="F2" s="16"/>
      <c r="G2" s="16"/>
      <c r="H2" s="16"/>
    </row>
    <row r="3" spans="1:15" ht="17.399999999999999" x14ac:dyDescent="0.3">
      <c r="A3" s="1437" t="s">
        <v>1939</v>
      </c>
      <c r="B3" s="1437"/>
      <c r="C3" s="1437"/>
      <c r="D3" s="1437"/>
      <c r="E3" s="1437"/>
      <c r="F3" s="1437"/>
      <c r="G3" s="1437"/>
      <c r="H3" s="1437"/>
    </row>
    <row r="4" spans="1:15" ht="17.399999999999999" x14ac:dyDescent="0.3">
      <c r="A4" s="1437" t="s">
        <v>444</v>
      </c>
      <c r="B4" s="1437"/>
      <c r="C4" s="1437"/>
      <c r="D4" s="1437"/>
      <c r="E4" s="1437"/>
      <c r="F4" s="1437"/>
      <c r="G4" s="1437"/>
      <c r="H4" s="1437"/>
    </row>
    <row r="5" spans="1:15" ht="15.75" customHeight="1" x14ac:dyDescent="0.3">
      <c r="D5" s="16"/>
      <c r="E5" s="540"/>
      <c r="F5" s="539"/>
      <c r="G5" s="539"/>
      <c r="H5" s="539"/>
    </row>
    <row r="6" spans="1:15" ht="12.75" customHeight="1" x14ac:dyDescent="0.3">
      <c r="A6" s="11"/>
      <c r="B6" s="17"/>
      <c r="C6" s="17"/>
      <c r="D6" s="24"/>
      <c r="E6" s="541"/>
      <c r="F6" s="269"/>
      <c r="G6" s="269"/>
      <c r="H6" s="468"/>
    </row>
    <row r="7" spans="1:15" s="17" customFormat="1" ht="16.2" thickBot="1" x14ac:dyDescent="0.35">
      <c r="A7" s="17" t="s">
        <v>1280</v>
      </c>
      <c r="B7" s="17" t="s">
        <v>373</v>
      </c>
      <c r="C7" s="17" t="s">
        <v>956</v>
      </c>
      <c r="E7" s="1447" t="s">
        <v>17</v>
      </c>
      <c r="F7" s="1447"/>
      <c r="G7" s="1447"/>
      <c r="H7" s="1447"/>
    </row>
    <row r="8" spans="1:15" s="17" customFormat="1" ht="15.6" x14ac:dyDescent="0.3">
      <c r="A8" s="17" t="s">
        <v>622</v>
      </c>
      <c r="B8" s="17" t="s">
        <v>1279</v>
      </c>
      <c r="C8" s="17" t="s">
        <v>1068</v>
      </c>
      <c r="E8" s="471" t="s">
        <v>1281</v>
      </c>
      <c r="F8" s="471" t="s">
        <v>1234</v>
      </c>
      <c r="G8" s="471" t="s">
        <v>1233</v>
      </c>
      <c r="H8" s="471" t="s">
        <v>1232</v>
      </c>
    </row>
    <row r="9" spans="1:15" ht="4.5" customHeight="1" thickBot="1" x14ac:dyDescent="0.3">
      <c r="A9" s="25"/>
      <c r="B9" s="19"/>
      <c r="C9" s="19"/>
      <c r="D9" s="362"/>
      <c r="E9" s="542"/>
      <c r="F9" s="542"/>
      <c r="G9" s="542"/>
      <c r="H9" s="542"/>
    </row>
    <row r="10" spans="1:15" ht="4.5" customHeight="1" x14ac:dyDescent="0.25">
      <c r="B10" s="15"/>
      <c r="C10" s="15"/>
      <c r="D10" s="132"/>
      <c r="E10" s="538"/>
      <c r="F10" s="538"/>
      <c r="G10" s="538"/>
      <c r="H10" s="538"/>
    </row>
    <row r="11" spans="1:15" ht="14.25" customHeight="1" x14ac:dyDescent="0.25">
      <c r="A11" s="136">
        <v>1901</v>
      </c>
      <c r="B11" s="22">
        <v>103259</v>
      </c>
      <c r="C11" s="39">
        <v>-5.3</v>
      </c>
      <c r="D11" s="22"/>
      <c r="E11" s="469">
        <v>28619</v>
      </c>
      <c r="F11" s="469">
        <v>34952</v>
      </c>
      <c r="G11" s="469">
        <v>23605</v>
      </c>
      <c r="H11" s="469">
        <v>16083</v>
      </c>
      <c r="I11" s="48"/>
      <c r="O11" s="48"/>
    </row>
    <row r="12" spans="1:15" ht="14.25" customHeight="1" x14ac:dyDescent="0.25">
      <c r="A12" s="136">
        <v>1911</v>
      </c>
      <c r="B12" s="22">
        <v>93728</v>
      </c>
      <c r="C12" s="39">
        <v>-9.2301881676173476</v>
      </c>
      <c r="D12" s="22"/>
      <c r="E12" s="469">
        <v>25783</v>
      </c>
      <c r="F12" s="469">
        <v>31396</v>
      </c>
      <c r="G12" s="469">
        <v>21226</v>
      </c>
      <c r="H12" s="469">
        <v>15323</v>
      </c>
      <c r="I12" s="48"/>
      <c r="O12" s="48"/>
    </row>
    <row r="13" spans="1:15" ht="13.8" x14ac:dyDescent="0.25">
      <c r="A13" s="136">
        <v>1921</v>
      </c>
      <c r="B13" s="22">
        <v>88615</v>
      </c>
      <c r="C13" s="39">
        <v>-5.455146807784228</v>
      </c>
      <c r="D13" s="22"/>
      <c r="E13" s="469">
        <v>23272</v>
      </c>
      <c r="F13" s="469">
        <v>30509</v>
      </c>
      <c r="G13" s="469">
        <v>20957</v>
      </c>
      <c r="H13" s="469">
        <v>13877</v>
      </c>
      <c r="I13" s="48"/>
      <c r="O13" s="48"/>
    </row>
    <row r="14" spans="1:15" ht="13.8" x14ac:dyDescent="0.25">
      <c r="A14" s="136">
        <v>1931</v>
      </c>
      <c r="B14" s="22">
        <v>88038</v>
      </c>
      <c r="C14" s="39">
        <v>-0.6511312983129236</v>
      </c>
      <c r="D14" s="22"/>
      <c r="E14" s="469">
        <v>21534</v>
      </c>
      <c r="F14" s="469">
        <v>31869</v>
      </c>
      <c r="G14" s="469">
        <v>21551</v>
      </c>
      <c r="H14" s="469">
        <v>13084</v>
      </c>
      <c r="I14" s="48"/>
      <c r="O14" s="48"/>
    </row>
    <row r="15" spans="1:15" ht="13.8" x14ac:dyDescent="0.25">
      <c r="A15" s="136">
        <v>1941</v>
      </c>
      <c r="B15" s="22">
        <v>95047</v>
      </c>
      <c r="C15" s="39">
        <v>7.9613348781208071</v>
      </c>
      <c r="D15" s="22"/>
      <c r="E15" s="469">
        <v>21813</v>
      </c>
      <c r="F15" s="469">
        <v>35694</v>
      </c>
      <c r="G15" s="469">
        <v>23584</v>
      </c>
      <c r="H15" s="469">
        <v>13956</v>
      </c>
      <c r="I15" s="48"/>
      <c r="O15" s="48"/>
    </row>
    <row r="16" spans="1:15" ht="13.8" x14ac:dyDescent="0.25">
      <c r="A16" s="136">
        <v>1951</v>
      </c>
      <c r="B16" s="22">
        <v>98429</v>
      </c>
      <c r="C16" s="39">
        <v>3.558239607772995</v>
      </c>
      <c r="D16" s="22"/>
      <c r="E16" s="469">
        <v>20081</v>
      </c>
      <c r="F16" s="469">
        <v>37769</v>
      </c>
      <c r="G16" s="469">
        <v>26517</v>
      </c>
      <c r="H16" s="469">
        <v>14062</v>
      </c>
      <c r="I16" s="48"/>
      <c r="O16" s="48"/>
    </row>
    <row r="17" spans="1:15" ht="13.8" x14ac:dyDescent="0.25">
      <c r="A17" s="136">
        <v>1956</v>
      </c>
      <c r="B17" s="22">
        <v>99285</v>
      </c>
      <c r="C17" s="39">
        <v>0.86966239624501895</v>
      </c>
      <c r="D17" s="22"/>
      <c r="E17" s="469">
        <v>20268</v>
      </c>
      <c r="F17" s="469">
        <v>38989</v>
      </c>
      <c r="G17" s="469">
        <v>26696</v>
      </c>
      <c r="H17" s="469">
        <v>13332</v>
      </c>
      <c r="I17" s="312"/>
      <c r="O17" s="48"/>
    </row>
    <row r="18" spans="1:15" ht="13.8" x14ac:dyDescent="0.25">
      <c r="A18" s="136">
        <v>1961</v>
      </c>
      <c r="B18" s="22">
        <v>104629</v>
      </c>
      <c r="C18" s="39">
        <v>5.3824847660774555</v>
      </c>
      <c r="D18" s="22"/>
      <c r="E18" s="469">
        <v>20564</v>
      </c>
      <c r="F18" s="469">
        <v>41236</v>
      </c>
      <c r="G18" s="469">
        <v>29289</v>
      </c>
      <c r="H18" s="469">
        <v>13540</v>
      </c>
      <c r="I18" s="312"/>
      <c r="O18" s="48"/>
    </row>
    <row r="19" spans="1:15" ht="13.8" x14ac:dyDescent="0.25">
      <c r="A19" s="136">
        <v>1966</v>
      </c>
      <c r="B19" s="22">
        <v>108535</v>
      </c>
      <c r="C19" s="39">
        <v>3.7331906068107212</v>
      </c>
      <c r="D19" s="22"/>
      <c r="E19" s="469">
        <v>20612</v>
      </c>
      <c r="F19" s="469">
        <v>43385</v>
      </c>
      <c r="G19" s="469">
        <v>31623</v>
      </c>
      <c r="H19" s="469">
        <v>12915</v>
      </c>
      <c r="I19" s="312"/>
      <c r="O19" s="48"/>
    </row>
    <row r="20" spans="1:15" ht="13.8" x14ac:dyDescent="0.25">
      <c r="A20" s="136">
        <v>1971</v>
      </c>
      <c r="B20" s="22">
        <v>111641</v>
      </c>
      <c r="C20" s="39">
        <v>2.8617496660063635</v>
      </c>
      <c r="D20" s="22"/>
      <c r="E20" s="469">
        <v>21110</v>
      </c>
      <c r="F20" s="469">
        <v>46678</v>
      </c>
      <c r="G20" s="469">
        <v>30816</v>
      </c>
      <c r="H20" s="469">
        <v>13037</v>
      </c>
      <c r="I20" s="312"/>
      <c r="O20" s="48"/>
    </row>
    <row r="21" spans="1:15" ht="13.8" x14ac:dyDescent="0.25">
      <c r="A21" s="136">
        <v>1976</v>
      </c>
      <c r="B21" s="22">
        <v>118229</v>
      </c>
      <c r="C21" s="39">
        <v>5.9010578550890758</v>
      </c>
      <c r="D21" s="22"/>
      <c r="E21" s="469">
        <v>20505</v>
      </c>
      <c r="F21" s="469">
        <v>51977</v>
      </c>
      <c r="G21" s="469">
        <v>31443</v>
      </c>
      <c r="H21" s="469">
        <v>14304</v>
      </c>
      <c r="I21" s="48"/>
      <c r="O21" s="48"/>
    </row>
    <row r="22" spans="1:15" ht="13.8" x14ac:dyDescent="0.25">
      <c r="A22" s="136">
        <v>1981</v>
      </c>
      <c r="B22" s="22">
        <v>122506</v>
      </c>
      <c r="C22" s="39">
        <v>3.6175557604310349</v>
      </c>
      <c r="D22" s="22"/>
      <c r="E22" s="469">
        <v>18433</v>
      </c>
      <c r="F22" s="469">
        <v>58721</v>
      </c>
      <c r="G22" s="469">
        <v>31044</v>
      </c>
      <c r="H22" s="469">
        <v>14308</v>
      </c>
      <c r="I22" s="312"/>
      <c r="O22" s="48"/>
    </row>
    <row r="23" spans="1:15" ht="13.8" x14ac:dyDescent="0.25">
      <c r="A23" s="136">
        <v>1986</v>
      </c>
      <c r="B23" s="22">
        <v>126646</v>
      </c>
      <c r="C23" s="39">
        <v>3.3794263138132052</v>
      </c>
      <c r="D23" s="22"/>
      <c r="E23" s="469">
        <v>21513</v>
      </c>
      <c r="F23" s="469">
        <v>58892</v>
      </c>
      <c r="G23" s="469">
        <v>31694</v>
      </c>
      <c r="H23" s="469">
        <v>14547</v>
      </c>
      <c r="I23" s="48"/>
      <c r="O23" s="48"/>
    </row>
    <row r="24" spans="1:15" ht="13.8" x14ac:dyDescent="0.25">
      <c r="A24" s="136">
        <v>1991</v>
      </c>
      <c r="B24" s="22">
        <v>129765</v>
      </c>
      <c r="C24" s="39">
        <v>2.4627702414604435</v>
      </c>
      <c r="D24" s="22"/>
      <c r="E24" s="469">
        <v>22016</v>
      </c>
      <c r="F24" s="469">
        <v>62413</v>
      </c>
      <c r="G24" s="469">
        <v>30748</v>
      </c>
      <c r="H24" s="469">
        <v>14588</v>
      </c>
      <c r="I24" s="312"/>
      <c r="O24" s="48"/>
    </row>
    <row r="25" spans="1:15" ht="13.8" x14ac:dyDescent="0.25">
      <c r="A25" s="136">
        <v>1996</v>
      </c>
      <c r="B25" s="22">
        <v>134557</v>
      </c>
      <c r="C25" s="39">
        <v>3.6928293453550642</v>
      </c>
      <c r="D25" s="22"/>
      <c r="E25" s="469">
        <v>21856</v>
      </c>
      <c r="F25" s="469">
        <v>65426</v>
      </c>
      <c r="G25" s="469">
        <v>32729</v>
      </c>
      <c r="H25" s="469">
        <v>14546</v>
      </c>
      <c r="I25" s="48"/>
    </row>
    <row r="26" spans="1:15" ht="13.8" x14ac:dyDescent="0.25">
      <c r="A26" s="136">
        <v>2001</v>
      </c>
      <c r="B26" s="22">
        <v>135294</v>
      </c>
      <c r="C26" s="39">
        <v>0.5477232696923906</v>
      </c>
      <c r="D26" s="22"/>
      <c r="E26" s="469">
        <v>21340</v>
      </c>
      <c r="F26" s="469">
        <v>66696</v>
      </c>
      <c r="G26" s="469">
        <v>32997</v>
      </c>
      <c r="H26" s="469">
        <v>14261</v>
      </c>
      <c r="I26" s="48"/>
    </row>
    <row r="27" spans="1:15" ht="13.8" x14ac:dyDescent="0.25">
      <c r="A27" s="136">
        <v>2006</v>
      </c>
      <c r="B27" s="22">
        <v>135851</v>
      </c>
      <c r="C27" s="39">
        <v>0.411696010170437</v>
      </c>
      <c r="D27" s="22"/>
      <c r="E27" s="469">
        <v>20683</v>
      </c>
      <c r="F27" s="469">
        <v>68104</v>
      </c>
      <c r="G27" s="469">
        <v>33110</v>
      </c>
      <c r="H27" s="469">
        <v>13954</v>
      </c>
      <c r="I27" s="48"/>
      <c r="J27" s="48"/>
    </row>
    <row r="28" spans="1:15" ht="13.8" x14ac:dyDescent="0.25">
      <c r="A28" s="136">
        <v>2011</v>
      </c>
      <c r="B28" s="646">
        <v>140204</v>
      </c>
      <c r="C28" s="645">
        <v>3.2042458281499542</v>
      </c>
      <c r="D28" s="646"/>
      <c r="E28" s="469">
        <v>19983</v>
      </c>
      <c r="F28" s="469">
        <v>73346</v>
      </c>
      <c r="G28" s="469">
        <v>33471</v>
      </c>
      <c r="H28" s="469">
        <v>13404</v>
      </c>
      <c r="I28" s="48"/>
    </row>
    <row r="29" spans="1:15" ht="13.8" x14ac:dyDescent="0.25">
      <c r="A29" s="136">
        <v>2016</v>
      </c>
      <c r="B29" s="1053">
        <v>142907</v>
      </c>
      <c r="C29" s="1052">
        <v>1.9279050526375796</v>
      </c>
      <c r="D29" s="1053"/>
      <c r="E29" s="469">
        <v>19232</v>
      </c>
      <c r="F29" s="469">
        <v>77414</v>
      </c>
      <c r="G29" s="469">
        <v>33386</v>
      </c>
      <c r="H29" s="469">
        <v>12875</v>
      </c>
      <c r="I29" s="48"/>
    </row>
    <row r="30" spans="1:15" ht="13.8" x14ac:dyDescent="0.25">
      <c r="A30" s="27"/>
    </row>
    <row r="31" spans="1:15" ht="13.8" x14ac:dyDescent="0.25">
      <c r="A31" s="139" t="s">
        <v>928</v>
      </c>
      <c r="B31" s="139"/>
      <c r="C31" s="139"/>
      <c r="D31" s="139"/>
      <c r="E31" s="139"/>
      <c r="F31" s="139"/>
      <c r="G31" s="139"/>
      <c r="H31" s="139"/>
    </row>
    <row r="32" spans="1:15" ht="18" customHeight="1" x14ac:dyDescent="0.25">
      <c r="A32" s="739" t="s">
        <v>2044</v>
      </c>
    </row>
    <row r="33" spans="1:9" ht="18" customHeight="1" x14ac:dyDescent="0.3">
      <c r="A33" s="161" t="s">
        <v>927</v>
      </c>
    </row>
    <row r="37" spans="1:9" x14ac:dyDescent="0.25">
      <c r="I37" t="s">
        <v>1180</v>
      </c>
    </row>
  </sheetData>
  <customSheetViews>
    <customSheetView guid="{F67F5823-51D5-4D47-B100-5B47C1E6BCB9}" showPageBreaks="1" fitToPage="1" printArea="1">
      <selection sqref="A1:H1"/>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topLeftCell="A10">
      <selection activeCell="B11" sqref="B11"/>
      <pageMargins left="0.75" right="0.75" top="1" bottom="1" header="0.5" footer="0.5"/>
      <printOptions horizontalCentered="1"/>
      <pageSetup scale="80" firstPageNumber="33" orientation="portrait" horizontalDpi="4294967293" verticalDpi="300" r:id="rId2"/>
      <headerFooter alignWithMargins="0">
        <oddFooter>&amp;C&amp;P</oddFooter>
      </headerFooter>
    </customSheetView>
  </customSheetViews>
  <mergeCells count="4">
    <mergeCell ref="A1:H1"/>
    <mergeCell ref="A3:H3"/>
    <mergeCell ref="A4:H4"/>
    <mergeCell ref="E7:H7"/>
  </mergeCells>
  <phoneticPr fontId="0" type="noConversion"/>
  <printOptions horizontalCentered="1"/>
  <pageMargins left="0.74803149606299202" right="0.74803149606299202" top="0.98425196850393704" bottom="0.98425196850393704" header="0.511811023622047" footer="0.511811023622047"/>
  <pageSetup scale="82" firstPageNumber="27" orientation="portrait" useFirstPageNumber="1" r:id="rId3"/>
  <headerFooter alignWithMargins="0"/>
  <drawing r:id="rId4"/>
  <legacyDrawing r:id="rId5"/>
  <legacyDrawingHF r:id="rId6"/>
  <oleObjects>
    <mc:AlternateContent xmlns:mc="http://schemas.openxmlformats.org/markup-compatibility/2006">
      <mc:Choice Requires="x14">
        <oleObject progId="Imaging.Document" shapeId="75777" r:id="rId7">
          <objectPr defaultSize="0" autoPict="0" r:id="rId8">
            <anchor moveWithCells="1">
              <from>
                <xdr:col>0</xdr:col>
                <xdr:colOff>0</xdr:colOff>
                <xdr:row>33</xdr:row>
                <xdr:rowOff>22860</xdr:rowOff>
              </from>
              <to>
                <xdr:col>8</xdr:col>
                <xdr:colOff>0</xdr:colOff>
                <xdr:row>56</xdr:row>
                <xdr:rowOff>38100</xdr:rowOff>
              </to>
            </anchor>
          </objectPr>
        </oleObject>
      </mc:Choice>
      <mc:Fallback>
        <oleObject progId="Imaging.Document" shapeId="75777" r:id="rId7"/>
      </mc:Fallback>
    </mc:AlternateContent>
  </oleObjec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3"/>
    <pageSetUpPr fitToPage="1"/>
  </sheetPr>
  <dimension ref="A1:AG90"/>
  <sheetViews>
    <sheetView zoomScaleNormal="100" zoomScaleSheetLayoutView="100" workbookViewId="0">
      <selection sqref="A1:L1"/>
    </sheetView>
  </sheetViews>
  <sheetFormatPr defaultRowHeight="13.2" x14ac:dyDescent="0.25"/>
  <cols>
    <col min="1" max="1" width="21.88671875" customWidth="1"/>
    <col min="2" max="11" width="7.6640625" customWidth="1"/>
    <col min="12" max="12" width="7.44140625" customWidth="1"/>
    <col min="13" max="14" width="6.44140625" customWidth="1"/>
    <col min="15" max="17" width="11.33203125" bestFit="1" customWidth="1"/>
    <col min="18" max="19" width="11.33203125" customWidth="1"/>
  </cols>
  <sheetData>
    <row r="1" spans="1:19" ht="17.399999999999999" x14ac:dyDescent="0.3">
      <c r="A1" s="1436" t="s">
        <v>1151</v>
      </c>
      <c r="B1" s="1436"/>
      <c r="C1" s="1436"/>
      <c r="D1" s="1436"/>
      <c r="E1" s="1436"/>
      <c r="F1" s="1436"/>
      <c r="G1" s="1436"/>
      <c r="H1" s="1436"/>
      <c r="I1" s="1436"/>
      <c r="J1" s="1436"/>
      <c r="K1" s="1436"/>
      <c r="L1" s="1436"/>
      <c r="M1" s="16"/>
      <c r="N1" s="16"/>
      <c r="O1" s="30"/>
      <c r="P1" s="30"/>
      <c r="Q1" s="30"/>
      <c r="R1" s="30"/>
      <c r="S1" s="30"/>
    </row>
    <row r="2" spans="1:19" ht="17.399999999999999" x14ac:dyDescent="0.3">
      <c r="A2" s="49"/>
      <c r="B2" s="49"/>
      <c r="C2" s="49"/>
      <c r="D2" s="49"/>
      <c r="E2" s="49"/>
      <c r="F2" s="49"/>
      <c r="G2" s="49"/>
      <c r="H2" s="49"/>
      <c r="I2" s="49"/>
    </row>
    <row r="3" spans="1:19" ht="17.399999999999999" x14ac:dyDescent="0.3">
      <c r="A3" s="1437" t="s">
        <v>446</v>
      </c>
      <c r="B3" s="1437"/>
      <c r="C3" s="1437"/>
      <c r="D3" s="1437"/>
      <c r="E3" s="1437"/>
      <c r="F3" s="1437"/>
      <c r="G3" s="1437"/>
      <c r="H3" s="1437"/>
      <c r="I3" s="1437"/>
      <c r="J3" s="1437"/>
      <c r="K3" s="1437"/>
      <c r="L3" s="1437"/>
      <c r="M3" s="16"/>
      <c r="N3" s="16"/>
      <c r="O3" s="30"/>
      <c r="P3" s="30"/>
      <c r="Q3" s="30"/>
      <c r="R3" s="30"/>
      <c r="S3" s="30"/>
    </row>
    <row r="4" spans="1:19" ht="17.399999999999999" x14ac:dyDescent="0.3">
      <c r="A4" s="1437" t="s">
        <v>2554</v>
      </c>
      <c r="B4" s="1437"/>
      <c r="C4" s="1437"/>
      <c r="D4" s="1437"/>
      <c r="E4" s="1437"/>
      <c r="F4" s="1437"/>
      <c r="G4" s="1437"/>
      <c r="H4" s="1437"/>
      <c r="I4" s="1437"/>
      <c r="J4" s="1437"/>
      <c r="K4" s="1437"/>
      <c r="L4" s="1437"/>
      <c r="M4" s="16"/>
      <c r="N4" s="16"/>
      <c r="O4" s="30"/>
      <c r="P4" s="30"/>
      <c r="Q4" s="30"/>
      <c r="R4" s="30"/>
      <c r="S4" s="30"/>
    </row>
    <row r="5" spans="1:19" ht="12" customHeight="1" x14ac:dyDescent="0.25"/>
    <row r="6" spans="1:19" ht="12.75" customHeight="1" x14ac:dyDescent="0.25">
      <c r="L6" s="36"/>
      <c r="M6" s="36"/>
      <c r="N6" s="36"/>
    </row>
    <row r="7" spans="1:19" s="38" customFormat="1" ht="15.6" x14ac:dyDescent="0.3">
      <c r="A7" s="59" t="s">
        <v>211</v>
      </c>
      <c r="B7" s="876">
        <v>2009</v>
      </c>
      <c r="C7" s="876">
        <v>2010</v>
      </c>
      <c r="D7" s="876">
        <v>2011</v>
      </c>
      <c r="E7" s="876">
        <v>2012</v>
      </c>
      <c r="F7" s="876">
        <v>2013</v>
      </c>
      <c r="G7" s="876">
        <v>2014</v>
      </c>
      <c r="H7" s="801">
        <v>2015</v>
      </c>
      <c r="I7" s="1024">
        <v>2016</v>
      </c>
      <c r="J7" s="1076">
        <v>2017</v>
      </c>
      <c r="K7" s="1195">
        <v>2018</v>
      </c>
      <c r="L7" s="1312">
        <v>2019</v>
      </c>
      <c r="M7" s="24"/>
      <c r="N7" s="24"/>
    </row>
    <row r="8" spans="1:19" s="27" customFormat="1" ht="4.5" customHeight="1" thickBot="1" x14ac:dyDescent="0.3">
      <c r="A8" s="116"/>
      <c r="B8" s="321"/>
      <c r="C8" s="321"/>
      <c r="D8" s="321"/>
      <c r="E8" s="321"/>
      <c r="F8" s="321"/>
      <c r="G8" s="321"/>
      <c r="H8" s="321"/>
      <c r="I8" s="321"/>
      <c r="J8" s="321"/>
      <c r="K8" s="321"/>
      <c r="L8" s="321"/>
      <c r="M8" s="166"/>
      <c r="N8" s="166"/>
    </row>
    <row r="9" spans="1:19" s="27" customFormat="1" ht="4.5" customHeight="1" x14ac:dyDescent="0.25">
      <c r="A9" s="91"/>
      <c r="B9" s="743"/>
      <c r="C9" s="743"/>
      <c r="D9" s="743"/>
      <c r="E9" s="743"/>
      <c r="F9" s="743"/>
      <c r="G9" s="743"/>
      <c r="H9" s="743"/>
      <c r="I9" s="743"/>
      <c r="J9" s="743"/>
      <c r="K9" s="743"/>
      <c r="L9" s="743"/>
      <c r="M9" s="166"/>
      <c r="N9" s="166"/>
    </row>
    <row r="10" spans="1:19" s="27" customFormat="1" ht="13.8" x14ac:dyDescent="0.25">
      <c r="A10" s="91" t="s">
        <v>212</v>
      </c>
      <c r="B10" s="135">
        <v>102.3</v>
      </c>
      <c r="C10" s="135">
        <v>110.8</v>
      </c>
      <c r="D10" s="135">
        <v>129.19999999999999</v>
      </c>
      <c r="E10" s="135">
        <v>131.9</v>
      </c>
      <c r="F10" s="135">
        <v>128.9</v>
      </c>
      <c r="G10" s="135">
        <v>130.6</v>
      </c>
      <c r="H10" s="135">
        <v>109.3</v>
      </c>
      <c r="I10" s="135">
        <v>113.7</v>
      </c>
      <c r="J10" s="135">
        <v>124.2</v>
      </c>
      <c r="K10" s="135">
        <v>127.05833333333334</v>
      </c>
      <c r="L10" s="135">
        <v>122.03</v>
      </c>
      <c r="M10" s="213"/>
      <c r="N10" s="213"/>
    </row>
    <row r="11" spans="1:19" s="27" customFormat="1" ht="13.8" x14ac:dyDescent="0.25">
      <c r="A11" s="336" t="s">
        <v>213</v>
      </c>
      <c r="B11" s="531">
        <v>93.3</v>
      </c>
      <c r="C11" s="531">
        <v>101.2</v>
      </c>
      <c r="D11" s="531">
        <v>119.2</v>
      </c>
      <c r="E11" s="531">
        <v>124.3</v>
      </c>
      <c r="F11" s="531">
        <v>129.5</v>
      </c>
      <c r="G11" s="531">
        <v>131.4</v>
      </c>
      <c r="H11" s="531">
        <v>105.7</v>
      </c>
      <c r="I11" s="531">
        <v>98.8</v>
      </c>
      <c r="J11" s="531">
        <v>108.8</v>
      </c>
      <c r="K11" s="531">
        <v>121.19999999999999</v>
      </c>
      <c r="L11" s="531">
        <v>114.82</v>
      </c>
      <c r="M11" s="213"/>
      <c r="N11" s="213"/>
    </row>
    <row r="12" spans="1:19" s="27" customFormat="1" ht="13.8" x14ac:dyDescent="0.25">
      <c r="A12" s="91" t="s">
        <v>214</v>
      </c>
      <c r="B12" s="135">
        <v>96.2</v>
      </c>
      <c r="C12" s="135">
        <v>105.8</v>
      </c>
      <c r="D12" s="135">
        <v>125.6</v>
      </c>
      <c r="E12" s="135">
        <v>131.30000000000001</v>
      </c>
      <c r="F12" s="135">
        <v>131</v>
      </c>
      <c r="G12" s="135">
        <v>131.4</v>
      </c>
      <c r="H12" s="135">
        <v>105.7</v>
      </c>
      <c r="I12" s="135">
        <v>98.8</v>
      </c>
      <c r="J12" s="135">
        <v>108.4</v>
      </c>
      <c r="K12" s="135">
        <v>118.96666666666665</v>
      </c>
      <c r="L12" s="135">
        <v>114.05</v>
      </c>
      <c r="M12" s="213"/>
      <c r="N12" s="213"/>
    </row>
    <row r="13" spans="1:19" s="27" customFormat="1" ht="13.8" x14ac:dyDescent="0.25">
      <c r="A13" s="91" t="s">
        <v>215</v>
      </c>
      <c r="B13" s="135">
        <v>91.4</v>
      </c>
      <c r="C13" s="135">
        <v>99.9</v>
      </c>
      <c r="D13" s="135">
        <v>121.6</v>
      </c>
      <c r="E13" s="135">
        <v>127.5</v>
      </c>
      <c r="F13" s="135">
        <v>126.7</v>
      </c>
      <c r="G13" s="135">
        <v>127.7</v>
      </c>
      <c r="H13" s="135">
        <v>103.9</v>
      </c>
      <c r="I13" s="135">
        <v>98.4</v>
      </c>
      <c r="J13" s="135">
        <v>108.8</v>
      </c>
      <c r="K13" s="135">
        <v>120.39166666666667</v>
      </c>
      <c r="L13" s="135">
        <v>118.13</v>
      </c>
      <c r="M13" s="213"/>
      <c r="N13" s="213"/>
    </row>
    <row r="14" spans="1:19" s="27" customFormat="1" ht="13.8" x14ac:dyDescent="0.25">
      <c r="A14" s="91" t="s">
        <v>216</v>
      </c>
      <c r="B14" s="135">
        <v>97.7</v>
      </c>
      <c r="C14" s="135">
        <v>106.5</v>
      </c>
      <c r="D14" s="135">
        <v>128</v>
      </c>
      <c r="E14" s="135">
        <v>134.5</v>
      </c>
      <c r="F14" s="135">
        <v>135.19999999999999</v>
      </c>
      <c r="G14" s="135">
        <v>133</v>
      </c>
      <c r="H14" s="135">
        <v>110.1</v>
      </c>
      <c r="I14" s="135">
        <v>101.5</v>
      </c>
      <c r="J14" s="135">
        <v>111.9</v>
      </c>
      <c r="K14" s="135">
        <v>125.54166666666667</v>
      </c>
      <c r="L14" s="135">
        <v>119.4</v>
      </c>
      <c r="M14" s="213"/>
      <c r="N14" s="213"/>
    </row>
    <row r="15" spans="1:19" s="27" customFormat="1" ht="13.8" x14ac:dyDescent="0.25">
      <c r="A15" s="91" t="s">
        <v>217</v>
      </c>
      <c r="B15" s="135">
        <v>97.7</v>
      </c>
      <c r="C15" s="135">
        <v>107.8</v>
      </c>
      <c r="D15" s="135">
        <v>130.5</v>
      </c>
      <c r="E15" s="135">
        <v>136.5</v>
      </c>
      <c r="F15" s="135">
        <v>136.9</v>
      </c>
      <c r="G15" s="135">
        <v>136.9</v>
      </c>
      <c r="H15" s="135">
        <v>116.4</v>
      </c>
      <c r="I15" s="135">
        <v>108.3</v>
      </c>
      <c r="J15" s="135">
        <v>118.9</v>
      </c>
      <c r="K15" s="135">
        <v>131.87500000000003</v>
      </c>
      <c r="L15" s="135">
        <v>125.61</v>
      </c>
      <c r="M15" s="213"/>
      <c r="N15" s="213"/>
    </row>
    <row r="16" spans="1:19" s="27" customFormat="1" ht="13.8" x14ac:dyDescent="0.25">
      <c r="A16" s="91" t="s">
        <v>218</v>
      </c>
      <c r="B16" s="135">
        <v>87.3</v>
      </c>
      <c r="C16" s="135">
        <v>100.5</v>
      </c>
      <c r="D16" s="135">
        <v>122.4</v>
      </c>
      <c r="E16" s="135">
        <v>123.8</v>
      </c>
      <c r="F16" s="135">
        <v>125.9</v>
      </c>
      <c r="G16" s="135">
        <v>125.6</v>
      </c>
      <c r="H16" s="135">
        <v>103.8</v>
      </c>
      <c r="I16" s="135">
        <v>98</v>
      </c>
      <c r="J16" s="135">
        <v>111</v>
      </c>
      <c r="K16" s="135">
        <v>122.72500000000001</v>
      </c>
      <c r="L16" s="135">
        <v>114.79</v>
      </c>
      <c r="M16" s="213"/>
      <c r="N16" s="213"/>
    </row>
    <row r="17" spans="1:33" s="27" customFormat="1" ht="13.8" x14ac:dyDescent="0.25">
      <c r="A17" s="91" t="s">
        <v>219</v>
      </c>
      <c r="B17" s="135">
        <v>91.6</v>
      </c>
      <c r="C17" s="135">
        <v>101.9</v>
      </c>
      <c r="D17" s="135">
        <v>124.1</v>
      </c>
      <c r="E17" s="135">
        <v>126.7</v>
      </c>
      <c r="F17" s="135">
        <v>127.8</v>
      </c>
      <c r="G17" s="135">
        <v>128.4</v>
      </c>
      <c r="H17" s="135">
        <v>106.4</v>
      </c>
      <c r="I17" s="135">
        <v>100.7</v>
      </c>
      <c r="J17" s="135">
        <v>113.5</v>
      </c>
      <c r="K17" s="135">
        <v>126.625</v>
      </c>
      <c r="L17" s="135">
        <v>116.95</v>
      </c>
      <c r="M17" s="213"/>
      <c r="N17" s="213"/>
    </row>
    <row r="18" spans="1:33" s="27" customFormat="1" ht="13.8" x14ac:dyDescent="0.25">
      <c r="A18" s="91" t="s">
        <v>220</v>
      </c>
      <c r="B18" s="135">
        <v>94.4</v>
      </c>
      <c r="C18" s="135">
        <v>97.5</v>
      </c>
      <c r="D18" s="135">
        <v>114.6</v>
      </c>
      <c r="E18" s="135">
        <v>118.3</v>
      </c>
      <c r="F18" s="135">
        <v>120.4</v>
      </c>
      <c r="G18" s="135">
        <v>118</v>
      </c>
      <c r="H18" s="135">
        <v>97.3</v>
      </c>
      <c r="I18" s="135">
        <v>92.1</v>
      </c>
      <c r="J18" s="135">
        <v>97.4</v>
      </c>
      <c r="K18" s="135">
        <v>113.06666666666666</v>
      </c>
      <c r="L18" s="135">
        <v>109.03</v>
      </c>
      <c r="M18" s="213"/>
      <c r="N18" s="213"/>
    </row>
    <row r="19" spans="1:33" s="27" customFormat="1" ht="13.8" x14ac:dyDescent="0.25">
      <c r="A19" s="91" t="s">
        <v>221</v>
      </c>
      <c r="B19" s="135">
        <v>97.1</v>
      </c>
      <c r="C19" s="135">
        <v>101.9</v>
      </c>
      <c r="D19" s="135">
        <v>121.7</v>
      </c>
      <c r="E19" s="135">
        <v>122.4</v>
      </c>
      <c r="F19" s="135">
        <v>120</v>
      </c>
      <c r="G19" s="135">
        <v>121.1</v>
      </c>
      <c r="H19" s="135">
        <v>100</v>
      </c>
      <c r="I19" s="135">
        <v>91.3</v>
      </c>
      <c r="J19" s="135">
        <v>98.3</v>
      </c>
      <c r="K19" s="135">
        <v>114.375</v>
      </c>
      <c r="L19" s="135">
        <v>110.57</v>
      </c>
      <c r="M19" s="213"/>
      <c r="N19" s="213"/>
    </row>
    <row r="20" spans="1:33" s="27" customFormat="1" ht="13.8" x14ac:dyDescent="0.25">
      <c r="A20" s="91" t="s">
        <v>222</v>
      </c>
      <c r="B20" s="135">
        <v>97</v>
      </c>
      <c r="C20" s="135">
        <v>101.4</v>
      </c>
      <c r="D20" s="135">
        <v>120.6</v>
      </c>
      <c r="E20" s="135">
        <v>122.8</v>
      </c>
      <c r="F20" s="135">
        <v>119.5</v>
      </c>
      <c r="G20" s="135">
        <v>121</v>
      </c>
      <c r="H20" s="135">
        <v>100.6</v>
      </c>
      <c r="I20" s="135">
        <v>91.2</v>
      </c>
      <c r="J20" s="135">
        <v>98.2</v>
      </c>
      <c r="K20" s="135">
        <v>115.98333333333333</v>
      </c>
      <c r="L20" s="135">
        <v>111.74</v>
      </c>
      <c r="M20" s="213"/>
      <c r="N20" s="213"/>
    </row>
    <row r="21" spans="1:33" s="27" customFormat="1" ht="13.8" x14ac:dyDescent="0.25">
      <c r="A21" s="91" t="s">
        <v>223</v>
      </c>
      <c r="B21" s="135">
        <v>86.5</v>
      </c>
      <c r="C21" s="135">
        <v>90.2</v>
      </c>
      <c r="D21" s="135">
        <v>107.8</v>
      </c>
      <c r="E21" s="135">
        <v>109.6</v>
      </c>
      <c r="F21" s="135">
        <v>109</v>
      </c>
      <c r="G21" s="135">
        <v>110</v>
      </c>
      <c r="H21" s="135">
        <v>92.8</v>
      </c>
      <c r="I21" s="135">
        <v>85.1</v>
      </c>
      <c r="J21" s="135">
        <v>97.9</v>
      </c>
      <c r="K21" s="135">
        <v>116.79166666666667</v>
      </c>
      <c r="L21" s="135">
        <v>102.7</v>
      </c>
      <c r="M21" s="213"/>
      <c r="N21" s="213"/>
      <c r="W21"/>
      <c r="X21"/>
      <c r="Y21" s="119"/>
      <c r="Z21"/>
      <c r="AA21" s="201"/>
      <c r="AB21"/>
      <c r="AC21"/>
      <c r="AD21"/>
      <c r="AE21"/>
      <c r="AF21"/>
      <c r="AG21"/>
    </row>
    <row r="22" spans="1:33" s="27" customFormat="1" ht="13.8" x14ac:dyDescent="0.25">
      <c r="A22" s="91" t="s">
        <v>224</v>
      </c>
      <c r="B22" s="135">
        <v>88.8</v>
      </c>
      <c r="C22" s="135">
        <v>92.9</v>
      </c>
      <c r="D22" s="135">
        <v>111.4</v>
      </c>
      <c r="E22" s="135">
        <v>112.5</v>
      </c>
      <c r="F22" s="135">
        <v>112.9</v>
      </c>
      <c r="G22" s="135">
        <v>115.4</v>
      </c>
      <c r="H22" s="135">
        <v>98.4</v>
      </c>
      <c r="I22" s="135">
        <v>90.8</v>
      </c>
      <c r="J22" s="135">
        <v>101.5</v>
      </c>
      <c r="K22" s="135">
        <v>119.80833333333334</v>
      </c>
      <c r="L22" s="135">
        <v>105.63</v>
      </c>
      <c r="W22"/>
      <c r="X22"/>
      <c r="Y22" s="119"/>
      <c r="Z22"/>
      <c r="AA22" s="201"/>
      <c r="AB22"/>
      <c r="AC22"/>
      <c r="AD22"/>
      <c r="AE22"/>
      <c r="AF22"/>
      <c r="AG22"/>
    </row>
    <row r="23" spans="1:33" ht="13.8" x14ac:dyDescent="0.25">
      <c r="A23" s="91" t="s">
        <v>225</v>
      </c>
      <c r="B23" s="135">
        <v>104</v>
      </c>
      <c r="C23" s="135">
        <v>115.3</v>
      </c>
      <c r="D23" s="135">
        <v>132.4</v>
      </c>
      <c r="E23" s="135">
        <v>135.30000000000001</v>
      </c>
      <c r="F23" s="135">
        <v>137.5</v>
      </c>
      <c r="G23" s="135">
        <v>138</v>
      </c>
      <c r="H23" s="135">
        <v>123.7</v>
      </c>
      <c r="I23" s="135">
        <v>118.3</v>
      </c>
      <c r="J23" s="135">
        <v>134.4</v>
      </c>
      <c r="K23" s="135">
        <v>150.03333333333336</v>
      </c>
      <c r="L23" s="135">
        <v>149.1</v>
      </c>
      <c r="M23" s="213"/>
      <c r="N23" s="213"/>
    </row>
    <row r="24" spans="1:33" ht="13.8" x14ac:dyDescent="0.25">
      <c r="A24" s="91" t="s">
        <v>226</v>
      </c>
      <c r="B24" s="135">
        <v>102</v>
      </c>
      <c r="C24" s="135">
        <v>109.2</v>
      </c>
      <c r="D24" s="135">
        <v>123.4</v>
      </c>
      <c r="E24" s="135">
        <v>123.4</v>
      </c>
      <c r="F24" s="135">
        <v>127.1</v>
      </c>
      <c r="G24" s="135">
        <v>126.7</v>
      </c>
      <c r="H24" s="135">
        <v>116.5</v>
      </c>
      <c r="I24" s="135">
        <v>111.7</v>
      </c>
      <c r="J24" s="135">
        <v>126.2</v>
      </c>
      <c r="K24" s="135">
        <v>142.89166666666668</v>
      </c>
      <c r="L24" s="135">
        <v>141.83000000000001</v>
      </c>
      <c r="M24" s="213"/>
      <c r="N24" s="213"/>
    </row>
    <row r="25" spans="1:33" ht="13.8" x14ac:dyDescent="0.25">
      <c r="A25" s="91" t="s">
        <v>227</v>
      </c>
      <c r="B25" s="135">
        <v>99</v>
      </c>
      <c r="C25" s="135">
        <v>112.5</v>
      </c>
      <c r="D25" s="135">
        <v>128.80000000000001</v>
      </c>
      <c r="E25" s="135">
        <v>133.4</v>
      </c>
      <c r="F25" s="135">
        <v>134.69999999999999</v>
      </c>
      <c r="G25" s="135">
        <v>133.4</v>
      </c>
      <c r="H25" s="135">
        <v>111.9</v>
      </c>
      <c r="I25" s="135">
        <v>108.6</v>
      </c>
      <c r="J25" s="135">
        <v>117.8</v>
      </c>
      <c r="K25" s="135">
        <v>135.52500000000001</v>
      </c>
      <c r="L25" s="135">
        <v>137.46</v>
      </c>
      <c r="M25" s="213"/>
      <c r="N25" s="213"/>
    </row>
    <row r="26" spans="1:33" ht="13.8" x14ac:dyDescent="0.25">
      <c r="A26" s="91" t="s">
        <v>228</v>
      </c>
      <c r="B26" s="532">
        <v>111.5</v>
      </c>
      <c r="C26" s="532">
        <v>116.9</v>
      </c>
      <c r="D26" s="532">
        <v>133.9</v>
      </c>
      <c r="E26" s="532">
        <v>138.9</v>
      </c>
      <c r="F26" s="532">
        <v>138.9</v>
      </c>
      <c r="G26" s="532">
        <v>137.5</v>
      </c>
      <c r="H26" s="532">
        <v>120.3</v>
      </c>
      <c r="I26" s="532">
        <v>112.8</v>
      </c>
      <c r="J26" s="532">
        <v>117.7</v>
      </c>
      <c r="K26" s="532">
        <v>135.69166666666669</v>
      </c>
      <c r="L26" s="532">
        <v>131.5</v>
      </c>
      <c r="M26" s="213"/>
      <c r="N26" s="213"/>
    </row>
    <row r="27" spans="1:33" s="36" customFormat="1" x14ac:dyDescent="0.25"/>
    <row r="28" spans="1:33" x14ac:dyDescent="0.25">
      <c r="A28" s="36"/>
      <c r="B28" s="36"/>
      <c r="C28" s="36"/>
      <c r="D28" s="36"/>
      <c r="E28" s="36"/>
      <c r="F28" s="36"/>
      <c r="G28" s="36"/>
      <c r="H28" s="36"/>
      <c r="I28" s="36"/>
      <c r="J28" s="36"/>
      <c r="K28" s="36"/>
    </row>
    <row r="29" spans="1:33" x14ac:dyDescent="0.25">
      <c r="A29" s="36"/>
      <c r="B29" s="36"/>
      <c r="C29" s="36"/>
      <c r="D29" s="36"/>
      <c r="E29" s="36"/>
      <c r="F29" s="36"/>
      <c r="G29" s="36"/>
      <c r="H29" s="36"/>
      <c r="I29" s="36"/>
      <c r="J29" s="36"/>
      <c r="K29" s="36"/>
    </row>
    <row r="30" spans="1:33" ht="17.399999999999999" x14ac:dyDescent="0.3">
      <c r="A30" s="1515" t="s">
        <v>447</v>
      </c>
      <c r="B30" s="1515"/>
      <c r="C30" s="1515"/>
      <c r="D30" s="1515"/>
      <c r="E30" s="1515"/>
      <c r="F30" s="1515"/>
      <c r="G30" s="1515"/>
      <c r="H30" s="1515"/>
      <c r="I30" s="1515"/>
      <c r="J30" s="1515"/>
      <c r="K30" s="1515"/>
      <c r="L30" s="1515"/>
    </row>
    <row r="31" spans="1:33" ht="17.399999999999999" x14ac:dyDescent="0.3">
      <c r="A31" s="1515" t="s">
        <v>2555</v>
      </c>
      <c r="B31" s="1515"/>
      <c r="C31" s="1515"/>
      <c r="D31" s="1515"/>
      <c r="E31" s="1515"/>
      <c r="F31" s="1515"/>
      <c r="G31" s="1515"/>
      <c r="H31" s="1515"/>
      <c r="I31" s="1515"/>
      <c r="J31" s="1515"/>
      <c r="K31" s="1515"/>
      <c r="L31" s="1515"/>
    </row>
    <row r="32" spans="1:33" x14ac:dyDescent="0.25">
      <c r="A32" s="36"/>
      <c r="B32" s="36"/>
      <c r="C32" s="36"/>
      <c r="D32" s="36"/>
      <c r="E32" s="36"/>
      <c r="F32" s="36"/>
      <c r="G32" s="36"/>
      <c r="H32" s="36"/>
      <c r="I32" s="36"/>
      <c r="J32" s="36"/>
      <c r="K32" s="36"/>
    </row>
    <row r="33" spans="1:18" x14ac:dyDescent="0.25">
      <c r="A33" s="36"/>
      <c r="B33" s="36"/>
      <c r="C33" s="36"/>
      <c r="D33" s="36"/>
      <c r="E33" s="36"/>
      <c r="F33" s="36"/>
      <c r="G33" s="36"/>
      <c r="H33" s="36"/>
      <c r="I33" s="36"/>
      <c r="J33" s="36"/>
      <c r="K33" s="36"/>
    </row>
    <row r="34" spans="1:18" ht="15.6" x14ac:dyDescent="0.3">
      <c r="A34" s="59" t="s">
        <v>211</v>
      </c>
      <c r="B34" s="876">
        <v>2009</v>
      </c>
      <c r="C34" s="876">
        <v>2010</v>
      </c>
      <c r="D34" s="876">
        <v>2011</v>
      </c>
      <c r="E34" s="876">
        <v>2012</v>
      </c>
      <c r="F34" s="876">
        <v>2013</v>
      </c>
      <c r="G34" s="876">
        <v>2014</v>
      </c>
      <c r="H34" s="801">
        <v>2015</v>
      </c>
      <c r="I34" s="1024">
        <v>2016</v>
      </c>
      <c r="J34" s="1076">
        <v>2017</v>
      </c>
      <c r="K34" s="1195">
        <v>2018</v>
      </c>
      <c r="L34" s="1312">
        <v>2019</v>
      </c>
    </row>
    <row r="35" spans="1:18" ht="4.5" customHeight="1" thickBot="1" x14ac:dyDescent="0.3">
      <c r="A35" s="116"/>
      <c r="B35" s="25"/>
      <c r="C35" s="25"/>
      <c r="D35" s="25"/>
      <c r="E35" s="25"/>
      <c r="F35" s="25"/>
      <c r="G35" s="25"/>
      <c r="H35" s="25"/>
      <c r="I35" s="25"/>
      <c r="J35" s="25"/>
      <c r="K35" s="25"/>
      <c r="L35" s="25"/>
    </row>
    <row r="36" spans="1:18" ht="4.5" customHeight="1" x14ac:dyDescent="0.25">
      <c r="A36" s="91"/>
    </row>
    <row r="37" spans="1:18" ht="13.8" x14ac:dyDescent="0.25">
      <c r="A37" s="91" t="s">
        <v>212</v>
      </c>
      <c r="B37" s="884">
        <v>74.3</v>
      </c>
      <c r="C37" s="884">
        <v>88.4</v>
      </c>
      <c r="D37" s="884">
        <v>110.4</v>
      </c>
      <c r="E37" s="884">
        <v>114.7</v>
      </c>
      <c r="F37" s="884">
        <v>105.9</v>
      </c>
      <c r="G37" s="884">
        <v>107.2</v>
      </c>
      <c r="H37" s="804">
        <v>82.4</v>
      </c>
      <c r="I37" s="1026">
        <v>76.599999999999994</v>
      </c>
      <c r="J37" s="1080">
        <v>89.3</v>
      </c>
      <c r="K37" s="1196">
        <v>107.95</v>
      </c>
      <c r="L37" s="1315">
        <v>102.84999999999998</v>
      </c>
      <c r="M37" s="459"/>
      <c r="O37" s="320"/>
      <c r="P37" s="320"/>
      <c r="Q37" s="320"/>
      <c r="R37" s="320"/>
    </row>
    <row r="38" spans="1:18" ht="13.8" x14ac:dyDescent="0.25">
      <c r="A38" s="336" t="s">
        <v>213</v>
      </c>
      <c r="B38" s="380">
        <v>71.8</v>
      </c>
      <c r="C38" s="380">
        <v>83.2</v>
      </c>
      <c r="D38" s="380">
        <v>105</v>
      </c>
      <c r="E38" s="380">
        <v>110.3</v>
      </c>
      <c r="F38" s="380">
        <v>110.6</v>
      </c>
      <c r="G38" s="380">
        <v>113</v>
      </c>
      <c r="H38" s="380">
        <v>87.1</v>
      </c>
      <c r="I38" s="380">
        <v>75.900000000000006</v>
      </c>
      <c r="J38" s="380">
        <v>82.1</v>
      </c>
      <c r="K38" s="380">
        <v>99.225000000000009</v>
      </c>
      <c r="L38" s="380">
        <v>97.466666666666654</v>
      </c>
      <c r="M38" s="459"/>
      <c r="O38" s="320"/>
      <c r="P38" s="320"/>
      <c r="Q38" s="320"/>
      <c r="R38" s="320"/>
    </row>
    <row r="39" spans="1:18" ht="13.8" x14ac:dyDescent="0.25">
      <c r="A39" s="91" t="s">
        <v>214</v>
      </c>
      <c r="B39" s="884">
        <v>74.400000000000006</v>
      </c>
      <c r="C39" s="884">
        <v>85.3</v>
      </c>
      <c r="D39" s="884">
        <v>106.9</v>
      </c>
      <c r="E39" s="884">
        <v>112.2</v>
      </c>
      <c r="F39" s="884">
        <v>114.4</v>
      </c>
      <c r="G39" s="884">
        <v>125.6</v>
      </c>
      <c r="H39" s="804">
        <v>99.3</v>
      </c>
      <c r="I39" s="1026">
        <v>87</v>
      </c>
      <c r="J39" s="1080">
        <v>94.5</v>
      </c>
      <c r="K39" s="1196">
        <v>107.16666666666667</v>
      </c>
      <c r="L39" s="1315">
        <v>105.72500000000001</v>
      </c>
      <c r="M39" s="459"/>
      <c r="O39" s="320"/>
      <c r="P39" s="320"/>
      <c r="Q39" s="320"/>
      <c r="R39" s="320"/>
    </row>
    <row r="40" spans="1:18" ht="13.8" x14ac:dyDescent="0.25">
      <c r="A40" s="91" t="s">
        <v>215</v>
      </c>
      <c r="B40" s="884">
        <v>79.099999999999994</v>
      </c>
      <c r="C40" s="884">
        <v>92.2</v>
      </c>
      <c r="D40" s="884">
        <v>112</v>
      </c>
      <c r="E40" s="884">
        <v>118.8</v>
      </c>
      <c r="F40" s="884">
        <v>116.6</v>
      </c>
      <c r="G40" s="884">
        <v>124.6</v>
      </c>
      <c r="H40" s="804">
        <v>101.4</v>
      </c>
      <c r="I40" s="1026">
        <v>88.8</v>
      </c>
      <c r="J40" s="1080">
        <v>100.3</v>
      </c>
      <c r="K40" s="1196">
        <v>118.27500000000002</v>
      </c>
      <c r="L40" s="1315">
        <v>116.79166666666664</v>
      </c>
      <c r="M40" s="459"/>
      <c r="O40" s="320"/>
      <c r="P40" s="320"/>
      <c r="Q40" s="320"/>
      <c r="R40" s="320"/>
    </row>
    <row r="41" spans="1:18" ht="13.8" x14ac:dyDescent="0.25">
      <c r="A41" s="91" t="s">
        <v>216</v>
      </c>
      <c r="B41" s="884">
        <v>78.3</v>
      </c>
      <c r="C41" s="884">
        <v>91.7</v>
      </c>
      <c r="D41" s="884">
        <v>115.4</v>
      </c>
      <c r="E41" s="884">
        <v>119.1</v>
      </c>
      <c r="F41" s="884">
        <v>118.6</v>
      </c>
      <c r="G41" s="884">
        <v>122.6</v>
      </c>
      <c r="H41" s="804">
        <v>97.2</v>
      </c>
      <c r="I41" s="1026">
        <v>80.5</v>
      </c>
      <c r="J41" s="1080">
        <v>94.3</v>
      </c>
      <c r="K41" s="1196">
        <v>114.75</v>
      </c>
      <c r="L41" s="1315">
        <v>113.98333333333333</v>
      </c>
      <c r="M41" s="459"/>
      <c r="O41" s="320"/>
      <c r="P41" s="320"/>
      <c r="Q41" s="320"/>
      <c r="R41" s="320"/>
    </row>
    <row r="42" spans="1:18" ht="13.8" x14ac:dyDescent="0.25">
      <c r="A42" s="91" t="s">
        <v>217</v>
      </c>
      <c r="B42" s="884">
        <v>76</v>
      </c>
      <c r="C42" s="884">
        <v>87.9</v>
      </c>
      <c r="D42" s="884">
        <v>111.6</v>
      </c>
      <c r="E42" s="884">
        <v>118.9</v>
      </c>
      <c r="F42" s="884">
        <v>118.5</v>
      </c>
      <c r="G42" s="884">
        <v>122.6</v>
      </c>
      <c r="H42" s="804">
        <v>99.6</v>
      </c>
      <c r="I42" s="1026">
        <v>85.8</v>
      </c>
      <c r="J42" s="1080">
        <v>95.9</v>
      </c>
      <c r="K42" s="1196">
        <v>117.53333333333332</v>
      </c>
      <c r="L42" s="1315">
        <v>113.06666666666666</v>
      </c>
      <c r="M42" s="459"/>
      <c r="O42" s="320"/>
      <c r="P42" s="320"/>
      <c r="Q42" s="320"/>
      <c r="R42" s="320"/>
    </row>
    <row r="43" spans="1:18" ht="13.8" x14ac:dyDescent="0.25">
      <c r="A43" s="91" t="s">
        <v>218</v>
      </c>
      <c r="B43" s="884">
        <v>80</v>
      </c>
      <c r="C43" s="884">
        <v>95.7</v>
      </c>
      <c r="D43" s="884">
        <v>121.5</v>
      </c>
      <c r="E43" s="884">
        <v>126.8</v>
      </c>
      <c r="F43" s="884">
        <v>125</v>
      </c>
      <c r="G43" s="884">
        <v>131.19999999999999</v>
      </c>
      <c r="H43" s="804">
        <v>108.7</v>
      </c>
      <c r="I43" s="1026">
        <v>97.6</v>
      </c>
      <c r="J43" s="1080">
        <v>112.7</v>
      </c>
      <c r="K43" s="1196">
        <v>129.79166666666666</v>
      </c>
      <c r="L43" s="1315">
        <v>133.61666666666667</v>
      </c>
      <c r="M43" s="459"/>
      <c r="O43" s="320"/>
      <c r="P43" s="320"/>
      <c r="Q43" s="320"/>
      <c r="R43" s="320"/>
    </row>
    <row r="44" spans="1:18" ht="13.8" x14ac:dyDescent="0.25">
      <c r="A44" s="91" t="s">
        <v>219</v>
      </c>
      <c r="B44" s="884">
        <v>82</v>
      </c>
      <c r="C44" s="884">
        <v>96.1</v>
      </c>
      <c r="D44" s="884">
        <v>121.8</v>
      </c>
      <c r="E44" s="884">
        <v>125.4</v>
      </c>
      <c r="F44" s="884">
        <v>126.9</v>
      </c>
      <c r="G44" s="884">
        <v>133.1</v>
      </c>
      <c r="H44" s="804">
        <v>111.8</v>
      </c>
      <c r="I44" s="1026">
        <v>99.1</v>
      </c>
      <c r="J44" s="1080">
        <v>116.3</v>
      </c>
      <c r="K44" s="1196">
        <v>131.53333333333333</v>
      </c>
      <c r="L44" s="1315">
        <v>129.17499999999998</v>
      </c>
      <c r="M44" s="459"/>
      <c r="O44" s="320"/>
      <c r="P44" s="320"/>
      <c r="Q44" s="320"/>
      <c r="R44" s="320"/>
    </row>
    <row r="45" spans="1:18" ht="13.8" x14ac:dyDescent="0.25">
      <c r="A45" s="91" t="s">
        <v>220</v>
      </c>
      <c r="B45" s="884">
        <v>82.7</v>
      </c>
      <c r="C45" s="884">
        <v>94.7</v>
      </c>
      <c r="D45" s="884">
        <v>113.8</v>
      </c>
      <c r="E45" s="884">
        <v>116</v>
      </c>
      <c r="F45" s="884">
        <v>119.9</v>
      </c>
      <c r="G45" s="884">
        <v>127</v>
      </c>
      <c r="H45" s="804">
        <v>97</v>
      </c>
      <c r="I45" s="1026">
        <v>87.3</v>
      </c>
      <c r="J45" s="1080">
        <v>97.6</v>
      </c>
      <c r="K45" s="1196">
        <v>117.04166666666669</v>
      </c>
      <c r="L45" s="1315">
        <v>114.60000000000002</v>
      </c>
      <c r="M45" s="459"/>
      <c r="O45" s="320"/>
      <c r="P45" s="320"/>
      <c r="Q45" s="320"/>
      <c r="R45" s="320"/>
    </row>
    <row r="46" spans="1:18" ht="13.8" x14ac:dyDescent="0.25">
      <c r="A46" s="91" t="s">
        <v>221</v>
      </c>
      <c r="B46" s="884">
        <v>79.8</v>
      </c>
      <c r="C46" s="884">
        <v>90.9</v>
      </c>
      <c r="D46" s="884">
        <v>113.6</v>
      </c>
      <c r="E46" s="884">
        <v>111.1</v>
      </c>
      <c r="F46" s="884">
        <v>115.8</v>
      </c>
      <c r="G46" s="884">
        <v>128.80000000000001</v>
      </c>
      <c r="H46" s="804">
        <v>97</v>
      </c>
      <c r="I46" s="1026">
        <v>87.4</v>
      </c>
      <c r="J46" s="1080">
        <v>97.8</v>
      </c>
      <c r="K46" s="1196">
        <v>114.925</v>
      </c>
      <c r="L46" s="1315">
        <v>112.18333333333334</v>
      </c>
      <c r="M46" s="459"/>
      <c r="O46" s="320"/>
      <c r="P46" s="320"/>
      <c r="Q46" s="320"/>
      <c r="R46" s="320"/>
    </row>
    <row r="47" spans="1:18" ht="13.8" x14ac:dyDescent="0.25">
      <c r="A47" s="91" t="s">
        <v>222</v>
      </c>
      <c r="B47" s="884">
        <v>81</v>
      </c>
      <c r="C47" s="884">
        <v>92.8</v>
      </c>
      <c r="D47" s="884">
        <v>102.3</v>
      </c>
      <c r="E47" s="884">
        <v>110.5</v>
      </c>
      <c r="F47" s="884">
        <v>103.2</v>
      </c>
      <c r="G47" s="884">
        <v>126.8</v>
      </c>
      <c r="H47" s="804">
        <v>94.7</v>
      </c>
      <c r="I47" s="1026">
        <v>86.9</v>
      </c>
      <c r="J47" s="1080">
        <v>94.6</v>
      </c>
      <c r="K47" s="1196">
        <v>111.07499999999999</v>
      </c>
      <c r="L47" s="1315">
        <v>112.73333333333333</v>
      </c>
      <c r="M47" s="459"/>
      <c r="O47" s="320"/>
      <c r="P47" s="320"/>
      <c r="Q47" s="320"/>
      <c r="R47" s="320"/>
    </row>
    <row r="48" spans="1:18" ht="13.8" x14ac:dyDescent="0.25">
      <c r="A48" s="91" t="s">
        <v>225</v>
      </c>
      <c r="B48" s="884">
        <v>83.2</v>
      </c>
      <c r="C48" s="884">
        <v>100.1</v>
      </c>
      <c r="D48" s="884">
        <v>119.6</v>
      </c>
      <c r="E48" s="884">
        <v>125.7</v>
      </c>
      <c r="F48" s="884">
        <v>126.9</v>
      </c>
      <c r="G48" s="884">
        <v>130.4</v>
      </c>
      <c r="H48" s="804">
        <v>106.6</v>
      </c>
      <c r="I48" s="1026">
        <v>98</v>
      </c>
      <c r="J48" s="1080">
        <v>109.6</v>
      </c>
      <c r="K48" s="1196">
        <v>129.94999999999999</v>
      </c>
      <c r="L48" s="1315">
        <v>124.05</v>
      </c>
      <c r="M48" s="459"/>
      <c r="O48" s="320"/>
      <c r="P48" s="320"/>
      <c r="Q48" s="320"/>
      <c r="R48" s="320"/>
    </row>
    <row r="49" spans="1:18" ht="13.8" x14ac:dyDescent="0.25">
      <c r="A49" s="91" t="s">
        <v>226</v>
      </c>
      <c r="B49" s="884">
        <v>93.2</v>
      </c>
      <c r="C49" s="884">
        <v>108.6</v>
      </c>
      <c r="D49" s="884">
        <v>129.69999999999999</v>
      </c>
      <c r="E49" s="884">
        <v>135.19999999999999</v>
      </c>
      <c r="F49" s="884">
        <v>134</v>
      </c>
      <c r="G49" s="884">
        <v>140.4</v>
      </c>
      <c r="H49" s="804">
        <v>118.2</v>
      </c>
      <c r="I49" s="1026">
        <v>106.8</v>
      </c>
      <c r="J49" s="1080">
        <v>121.2</v>
      </c>
      <c r="K49" s="1196">
        <v>139.79166666666666</v>
      </c>
      <c r="L49" s="1315">
        <v>142.51666666666668</v>
      </c>
      <c r="M49" s="459"/>
      <c r="O49" s="320"/>
      <c r="P49" s="320"/>
      <c r="Q49" s="320"/>
      <c r="R49" s="320"/>
    </row>
    <row r="50" spans="1:18" ht="13.8" x14ac:dyDescent="0.25">
      <c r="A50" s="91" t="s">
        <v>227</v>
      </c>
      <c r="B50" s="884">
        <v>94.6</v>
      </c>
      <c r="C50" s="884">
        <v>106.3</v>
      </c>
      <c r="D50" s="884">
        <v>128.30000000000001</v>
      </c>
      <c r="E50" s="884">
        <v>134</v>
      </c>
      <c r="F50" s="884">
        <v>131.9</v>
      </c>
      <c r="G50" s="884">
        <v>134.9</v>
      </c>
      <c r="H50" s="804">
        <v>108.1</v>
      </c>
      <c r="I50" s="1026">
        <v>94.1</v>
      </c>
      <c r="J50" s="1080">
        <v>103.8</v>
      </c>
      <c r="K50" s="1196">
        <v>124.90833333333336</v>
      </c>
      <c r="L50" s="1315">
        <v>125.89166666666667</v>
      </c>
      <c r="M50" s="459"/>
      <c r="O50" s="320"/>
      <c r="P50" s="320"/>
      <c r="Q50" s="320"/>
      <c r="R50" s="320"/>
    </row>
    <row r="51" spans="1:18" ht="13.8" x14ac:dyDescent="0.25">
      <c r="A51" s="91" t="s">
        <v>228</v>
      </c>
      <c r="B51" s="884">
        <v>87.1</v>
      </c>
      <c r="C51" s="884">
        <v>97</v>
      </c>
      <c r="D51" s="884">
        <v>120.4</v>
      </c>
      <c r="E51" s="884">
        <v>122.4</v>
      </c>
      <c r="F51" s="884">
        <v>121.2</v>
      </c>
      <c r="G51" s="884">
        <v>132.69999999999999</v>
      </c>
      <c r="H51" s="804">
        <v>102.3</v>
      </c>
      <c r="I51" s="1026">
        <v>90.7</v>
      </c>
      <c r="J51" s="1080">
        <v>102.5</v>
      </c>
      <c r="K51" s="1196">
        <v>120.63333333333337</v>
      </c>
      <c r="L51" s="1315">
        <v>117.99166666666666</v>
      </c>
      <c r="M51" s="459"/>
      <c r="O51" s="320"/>
      <c r="P51" s="320"/>
      <c r="Q51" s="320"/>
      <c r="R51" s="320"/>
    </row>
    <row r="53" spans="1:18" ht="29.25" customHeight="1" x14ac:dyDescent="0.25">
      <c r="A53" s="1457" t="s">
        <v>2307</v>
      </c>
      <c r="B53" s="1457"/>
      <c r="C53" s="1457"/>
      <c r="D53" s="1457"/>
      <c r="E53" s="1457"/>
      <c r="F53" s="1457"/>
      <c r="G53" s="1457"/>
      <c r="H53" s="1457"/>
      <c r="I53" s="1457"/>
      <c r="J53" s="1457"/>
      <c r="K53" s="1457"/>
      <c r="L53" s="1457"/>
    </row>
    <row r="57" spans="1:18" x14ac:dyDescent="0.25">
      <c r="B57" s="231"/>
    </row>
    <row r="58" spans="1:18" x14ac:dyDescent="0.25">
      <c r="B58" s="440"/>
      <c r="C58" s="231"/>
      <c r="D58" s="231"/>
    </row>
    <row r="60" spans="1:18" x14ac:dyDescent="0.25">
      <c r="B60" s="440"/>
      <c r="C60" s="231"/>
      <c r="D60" s="231"/>
    </row>
    <row r="62" spans="1:18" x14ac:dyDescent="0.25">
      <c r="B62" s="440"/>
      <c r="C62" s="231"/>
      <c r="D62" s="231"/>
    </row>
    <row r="64" spans="1:18" x14ac:dyDescent="0.25">
      <c r="B64" s="440"/>
      <c r="C64" s="231"/>
      <c r="D64" s="231"/>
    </row>
    <row r="66" spans="2:4" x14ac:dyDescent="0.25">
      <c r="B66" s="440"/>
      <c r="C66" s="231"/>
      <c r="D66" s="231"/>
    </row>
    <row r="68" spans="2:4" x14ac:dyDescent="0.25">
      <c r="B68" s="440"/>
      <c r="C68" s="231"/>
      <c r="D68" s="231"/>
    </row>
    <row r="70" spans="2:4" x14ac:dyDescent="0.25">
      <c r="B70" s="440"/>
      <c r="C70" s="231"/>
      <c r="D70" s="231"/>
    </row>
    <row r="72" spans="2:4" x14ac:dyDescent="0.25">
      <c r="B72" s="440"/>
      <c r="C72" s="231"/>
      <c r="D72" s="231"/>
    </row>
    <row r="74" spans="2:4" x14ac:dyDescent="0.25">
      <c r="B74" s="440"/>
      <c r="C74" s="231"/>
      <c r="D74" s="231"/>
    </row>
    <row r="76" spans="2:4" x14ac:dyDescent="0.25">
      <c r="B76" s="440"/>
      <c r="C76" s="231"/>
      <c r="D76" s="231"/>
    </row>
    <row r="78" spans="2:4" x14ac:dyDescent="0.25">
      <c r="B78" s="440"/>
      <c r="C78" s="231"/>
      <c r="D78" s="231"/>
    </row>
    <row r="80" spans="2:4" x14ac:dyDescent="0.25">
      <c r="B80" s="440"/>
      <c r="C80" s="231"/>
      <c r="D80" s="231"/>
    </row>
    <row r="82" spans="2:4" x14ac:dyDescent="0.25">
      <c r="B82" s="440"/>
      <c r="C82" s="231"/>
      <c r="D82" s="231"/>
    </row>
    <row r="84" spans="2:4" x14ac:dyDescent="0.25">
      <c r="B84" s="440"/>
      <c r="C84" s="231"/>
      <c r="D84" s="231"/>
    </row>
    <row r="86" spans="2:4" x14ac:dyDescent="0.25">
      <c r="B86" s="440"/>
      <c r="C86" s="231"/>
      <c r="D86" s="231"/>
    </row>
    <row r="88" spans="2:4" x14ac:dyDescent="0.25">
      <c r="B88" s="440"/>
      <c r="C88" s="231"/>
      <c r="D88" s="231"/>
    </row>
    <row r="90" spans="2:4" x14ac:dyDescent="0.25">
      <c r="B90" s="441"/>
    </row>
  </sheetData>
  <customSheetViews>
    <customSheetView guid="{F67F5823-51D5-4D47-B100-5B47C1E6BCB9}" showPageBreaks="1" fitToPage="1" printArea="1">
      <selection sqref="A1:L1"/>
      <pageMargins left="0.75" right="0.75" top="1" bottom="1" header="0.5" footer="0.5"/>
      <printOptions horizontalCentered="1"/>
      <pageSetup scale="79"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K11" sqref="K11"/>
      <pageMargins left="0.75" right="0.75" top="1" bottom="1" header="0.5" footer="0.5"/>
      <printOptions horizontalCentered="1"/>
      <pageSetup scale="80" firstPageNumber="33" orientation="portrait" horizontalDpi="4294967293" verticalDpi="300" r:id="rId2"/>
      <headerFooter alignWithMargins="0">
        <oddFooter>&amp;C&amp;P</oddFooter>
      </headerFooter>
    </customSheetView>
  </customSheetViews>
  <mergeCells count="6">
    <mergeCell ref="A53:L53"/>
    <mergeCell ref="A1:L1"/>
    <mergeCell ref="A3:L3"/>
    <mergeCell ref="A30:L30"/>
    <mergeCell ref="A31:L31"/>
    <mergeCell ref="A4:L4"/>
  </mergeCells>
  <phoneticPr fontId="0" type="noConversion"/>
  <hyperlinks>
    <hyperlink ref="A53:L53" r:id="rId3" display="Source: Statistics Canada. Table 18-10-0001-01 Monthly average retail prices for gasoline and fuel oil, by geography"/>
  </hyperlinks>
  <printOptions horizontalCentered="1"/>
  <pageMargins left="0.74803149606299202" right="0.74803149606299202" top="0.98425196850393704" bottom="0.98425196850393704" header="0.511811023622047" footer="0.511811023622047"/>
  <pageSetup scale="81" firstPageNumber="27" orientation="portrait" useFirstPageNumber="1" r:id="rId4"/>
  <headerFooter alignWithMargins="0"/>
  <legacyDrawingHF r:id="rId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A1:AF60"/>
  <sheetViews>
    <sheetView zoomScaleNormal="100" zoomScaleSheetLayoutView="100" workbookViewId="0">
      <selection sqref="A1:K1"/>
    </sheetView>
  </sheetViews>
  <sheetFormatPr defaultRowHeight="13.2" x14ac:dyDescent="0.25"/>
  <cols>
    <col min="1" max="1" width="31.33203125" customWidth="1"/>
    <col min="2" max="10" width="7.6640625" customWidth="1"/>
    <col min="11" max="11" width="7.44140625" customWidth="1"/>
    <col min="12" max="13" width="6.44140625" customWidth="1"/>
    <col min="14" max="16" width="11.33203125" bestFit="1" customWidth="1"/>
    <col min="17" max="18" width="11.33203125" customWidth="1"/>
  </cols>
  <sheetData>
    <row r="1" spans="1:18" ht="17.399999999999999" x14ac:dyDescent="0.3">
      <c r="A1" s="1436" t="s">
        <v>1382</v>
      </c>
      <c r="B1" s="1436"/>
      <c r="C1" s="1436"/>
      <c r="D1" s="1436"/>
      <c r="E1" s="1436"/>
      <c r="F1" s="1436"/>
      <c r="G1" s="1436"/>
      <c r="H1" s="1436"/>
      <c r="I1" s="1436"/>
      <c r="J1" s="1436"/>
      <c r="K1" s="1436"/>
      <c r="L1" s="1422"/>
      <c r="M1" s="1422"/>
      <c r="N1" s="30"/>
      <c r="O1" s="30"/>
      <c r="P1" s="30"/>
      <c r="Q1" s="30"/>
      <c r="R1" s="30"/>
    </row>
    <row r="2" spans="1:18" ht="17.399999999999999" x14ac:dyDescent="0.3">
      <c r="A2" s="49"/>
      <c r="B2" s="49"/>
      <c r="C2" s="49"/>
      <c r="D2" s="49"/>
      <c r="E2" s="49"/>
      <c r="F2" s="49"/>
      <c r="G2" s="49"/>
      <c r="H2" s="49"/>
    </row>
    <row r="3" spans="1:18" ht="19.2" x14ac:dyDescent="0.3">
      <c r="A3" s="1437" t="s">
        <v>2642</v>
      </c>
      <c r="B3" s="1437"/>
      <c r="C3" s="1437"/>
      <c r="D3" s="1437"/>
      <c r="E3" s="1437"/>
      <c r="F3" s="1437"/>
      <c r="G3" s="1437"/>
      <c r="H3" s="1437"/>
      <c r="I3" s="1437"/>
      <c r="J3" s="1437"/>
      <c r="K3" s="1437"/>
      <c r="L3" s="1422"/>
      <c r="M3" s="1422"/>
      <c r="N3" s="30"/>
      <c r="O3" s="30"/>
      <c r="P3" s="30"/>
      <c r="Q3" s="30"/>
      <c r="R3" s="30"/>
    </row>
    <row r="4" spans="1:18" ht="17.399999999999999" x14ac:dyDescent="0.3">
      <c r="A4" s="1437" t="s">
        <v>2641</v>
      </c>
      <c r="B4" s="1437"/>
      <c r="C4" s="1437"/>
      <c r="D4" s="1437"/>
      <c r="E4" s="1437"/>
      <c r="F4" s="1437"/>
      <c r="G4" s="1437"/>
      <c r="H4" s="1437"/>
      <c r="I4" s="1437"/>
      <c r="J4" s="1437"/>
      <c r="K4" s="1437"/>
      <c r="L4" s="1422"/>
      <c r="M4" s="1422"/>
      <c r="N4" s="30"/>
      <c r="O4" s="30"/>
      <c r="P4" s="30"/>
      <c r="Q4" s="30"/>
      <c r="R4" s="30"/>
    </row>
    <row r="5" spans="1:18" ht="12" customHeight="1" x14ac:dyDescent="0.25"/>
    <row r="6" spans="1:18" s="38" customFormat="1" ht="15.6" x14ac:dyDescent="0.3">
      <c r="A6" s="59"/>
      <c r="B6" s="1424">
        <v>2009</v>
      </c>
      <c r="C6" s="1424">
        <v>2010</v>
      </c>
      <c r="D6" s="1424">
        <v>2011</v>
      </c>
      <c r="E6" s="1424">
        <v>2012</v>
      </c>
      <c r="F6" s="1424">
        <v>2013</v>
      </c>
      <c r="G6" s="1424">
        <v>2014</v>
      </c>
      <c r="H6" s="1424">
        <v>2015</v>
      </c>
      <c r="I6" s="1424">
        <v>2016</v>
      </c>
      <c r="J6" s="1424">
        <v>2017</v>
      </c>
      <c r="K6" s="1424">
        <v>2018</v>
      </c>
      <c r="L6" s="1424"/>
      <c r="M6" s="1424"/>
    </row>
    <row r="7" spans="1:18" s="1425" customFormat="1" ht="4.5" customHeight="1" thickBot="1" x14ac:dyDescent="0.3">
      <c r="A7" s="116"/>
      <c r="B7" s="321"/>
      <c r="C7" s="321"/>
      <c r="D7" s="321"/>
      <c r="E7" s="321"/>
      <c r="F7" s="321"/>
      <c r="G7" s="321"/>
      <c r="H7" s="321"/>
      <c r="I7" s="321"/>
      <c r="J7" s="321"/>
      <c r="K7" s="321"/>
      <c r="L7" s="743"/>
      <c r="M7" s="743"/>
    </row>
    <row r="8" spans="1:18" s="1425" customFormat="1" ht="4.5" customHeight="1" x14ac:dyDescent="0.25">
      <c r="A8" s="91"/>
      <c r="B8" s="743"/>
      <c r="C8" s="743"/>
      <c r="D8" s="743"/>
      <c r="E8" s="743"/>
      <c r="F8" s="743"/>
      <c r="G8" s="743"/>
      <c r="H8" s="743"/>
      <c r="I8" s="743"/>
      <c r="J8" s="743"/>
      <c r="K8" s="743"/>
      <c r="L8" s="743"/>
      <c r="M8" s="743"/>
    </row>
    <row r="9" spans="1:18" s="1425" customFormat="1" ht="13.8" x14ac:dyDescent="0.25">
      <c r="A9" s="184" t="s">
        <v>2629</v>
      </c>
      <c r="B9" s="1431">
        <v>1.967487816</v>
      </c>
      <c r="C9" s="1431">
        <v>2.0009679249999999</v>
      </c>
      <c r="D9" s="1431">
        <v>2.1574886009999998</v>
      </c>
      <c r="E9" s="1431">
        <v>2.069712075</v>
      </c>
      <c r="F9" s="1431">
        <v>1.7536104690000001</v>
      </c>
      <c r="G9" s="1431">
        <v>1.697916266</v>
      </c>
      <c r="H9" s="1431">
        <v>1.6287135479999999</v>
      </c>
      <c r="I9" s="1431">
        <v>1.695694735</v>
      </c>
      <c r="J9" s="1431">
        <v>1.703155542</v>
      </c>
      <c r="K9" s="1431">
        <v>1.6782454330000001</v>
      </c>
      <c r="L9" s="213"/>
      <c r="M9" s="213"/>
    </row>
    <row r="10" spans="1:18" s="1425" customFormat="1" ht="6" customHeight="1" x14ac:dyDescent="0.25">
      <c r="A10" s="184"/>
      <c r="B10" s="1431"/>
      <c r="C10" s="1431"/>
      <c r="D10" s="1431"/>
      <c r="E10" s="1431"/>
      <c r="F10" s="1431"/>
      <c r="G10" s="1431"/>
      <c r="H10" s="1431"/>
      <c r="I10" s="1431"/>
      <c r="J10" s="1431"/>
      <c r="K10" s="1431"/>
      <c r="L10" s="213"/>
      <c r="M10" s="213"/>
    </row>
    <row r="11" spans="1:18" s="1425" customFormat="1" ht="13.8" x14ac:dyDescent="0.25">
      <c r="A11" s="91" t="s">
        <v>2630</v>
      </c>
      <c r="B11" s="1430">
        <v>7.3800000000000005E-5</v>
      </c>
      <c r="C11" s="1430">
        <v>7.5599999999999994E-5</v>
      </c>
      <c r="D11" s="1430">
        <v>9.2100000000000003E-5</v>
      </c>
      <c r="E11" s="1430">
        <v>8.9099999999999997E-5</v>
      </c>
      <c r="F11" s="1430">
        <v>8.1600000000000005E-5</v>
      </c>
      <c r="G11" s="1430">
        <v>9.31E-5</v>
      </c>
      <c r="H11" s="1430">
        <v>1.0422E-4</v>
      </c>
      <c r="I11" s="1430">
        <v>9.7600000000000001E-5</v>
      </c>
      <c r="J11" s="1430">
        <v>3.9299999999999999E-7</v>
      </c>
      <c r="K11" s="1430">
        <v>3.77E-7</v>
      </c>
      <c r="L11" s="213"/>
      <c r="M11" s="213"/>
    </row>
    <row r="12" spans="1:18" s="1425" customFormat="1" ht="13.8" x14ac:dyDescent="0.25">
      <c r="A12" s="91" t="s">
        <v>2631</v>
      </c>
      <c r="B12" s="1430">
        <v>6.0342520000000004E-3</v>
      </c>
      <c r="C12" s="1430">
        <v>1.5879609999999999E-3</v>
      </c>
      <c r="D12" s="1430">
        <v>1.238114E-3</v>
      </c>
      <c r="E12" s="1430">
        <v>1.0796132E-2</v>
      </c>
      <c r="F12" s="1430">
        <v>3.9377869999999999E-3</v>
      </c>
      <c r="G12" s="1430">
        <v>4.3508959999999999E-3</v>
      </c>
      <c r="H12" s="1430">
        <v>1.387271E-2</v>
      </c>
      <c r="I12" s="1430">
        <v>4.1598620000000003E-3</v>
      </c>
      <c r="J12" s="1430">
        <v>8.6373160000000008E-3</v>
      </c>
      <c r="K12" s="1430">
        <v>2.7667379999999999E-3</v>
      </c>
      <c r="L12" s="213"/>
      <c r="M12" s="213"/>
    </row>
    <row r="13" spans="1:18" s="1425" customFormat="1" ht="13.8" x14ac:dyDescent="0.25">
      <c r="A13" s="91" t="s">
        <v>2632</v>
      </c>
      <c r="B13" s="1430">
        <v>0.80530654599999996</v>
      </c>
      <c r="C13" s="1430">
        <v>0.83265161099999996</v>
      </c>
      <c r="D13" s="1430">
        <v>0.897004036</v>
      </c>
      <c r="E13" s="1430">
        <v>0.85349941299999998</v>
      </c>
      <c r="F13" s="1430">
        <v>0.73013692900000005</v>
      </c>
      <c r="G13" s="1430">
        <v>0.71551743199999995</v>
      </c>
      <c r="H13" s="1430">
        <v>0.71687245700000002</v>
      </c>
      <c r="I13" s="1430">
        <v>0.75170150999999996</v>
      </c>
      <c r="J13" s="1430">
        <v>0.76134311899999996</v>
      </c>
      <c r="K13" s="1430">
        <v>0.73208152199999998</v>
      </c>
      <c r="L13" s="213"/>
      <c r="M13" s="213"/>
    </row>
    <row r="14" spans="1:18" s="1425" customFormat="1" ht="13.8" x14ac:dyDescent="0.25">
      <c r="A14" s="91" t="s">
        <v>2633</v>
      </c>
      <c r="B14" s="1430">
        <v>5.9544919999999996E-3</v>
      </c>
      <c r="C14" s="1430">
        <v>8.6517339999999995E-3</v>
      </c>
      <c r="D14" s="1430">
        <v>8.7880609999999998E-3</v>
      </c>
      <c r="E14" s="1430">
        <v>8.3013570000000005E-3</v>
      </c>
      <c r="F14" s="1430">
        <v>8.734861E-3</v>
      </c>
      <c r="G14" s="1430">
        <v>8.5250559999999996E-3</v>
      </c>
      <c r="H14" s="1430">
        <v>9.7112120000000003E-3</v>
      </c>
      <c r="I14" s="1430">
        <v>9.6039860000000001E-3</v>
      </c>
      <c r="J14" s="1430">
        <v>1.1078309E-2</v>
      </c>
      <c r="K14" s="1430">
        <v>1.2618697E-2</v>
      </c>
      <c r="L14" s="213"/>
      <c r="M14" s="213"/>
    </row>
    <row r="15" spans="1:18" s="1425" customFormat="1" ht="13.8" x14ac:dyDescent="0.25">
      <c r="A15" s="91" t="s">
        <v>2634</v>
      </c>
      <c r="B15" s="1430">
        <v>0.51351142900000002</v>
      </c>
      <c r="C15" s="1430">
        <v>0.48175320399999999</v>
      </c>
      <c r="D15" s="1430">
        <v>0.59980012100000002</v>
      </c>
      <c r="E15" s="1430">
        <v>0.51324370699999999</v>
      </c>
      <c r="F15" s="1430">
        <v>0.46228746300000001</v>
      </c>
      <c r="G15" s="1430">
        <v>0.41687586399999998</v>
      </c>
      <c r="H15" s="1430">
        <v>0.37382659400000001</v>
      </c>
      <c r="I15" s="1430">
        <v>0.34735444599999998</v>
      </c>
      <c r="J15" s="1430">
        <v>0.34442299500000001</v>
      </c>
      <c r="K15" s="1430">
        <v>0.34125961799999999</v>
      </c>
      <c r="L15" s="213"/>
      <c r="M15" s="213"/>
    </row>
    <row r="16" spans="1:18" s="1425" customFormat="1" ht="13.8" x14ac:dyDescent="0.25">
      <c r="A16" s="91" t="s">
        <v>2635</v>
      </c>
      <c r="B16" s="1430">
        <v>0.40773254199999998</v>
      </c>
      <c r="C16" s="1430">
        <v>0.394615308</v>
      </c>
      <c r="D16" s="1430">
        <v>0.409652456</v>
      </c>
      <c r="E16" s="1430">
        <v>0.41078993699999999</v>
      </c>
      <c r="F16" s="1430">
        <v>0.35272753499999998</v>
      </c>
      <c r="G16" s="1430">
        <v>0.39827671799999997</v>
      </c>
      <c r="H16" s="1430">
        <v>0.372070558</v>
      </c>
      <c r="I16" s="1430">
        <v>0.427620367</v>
      </c>
      <c r="J16" s="1430">
        <v>0.410313908</v>
      </c>
      <c r="K16" s="1430">
        <v>0.44023554799999998</v>
      </c>
      <c r="L16" s="213"/>
      <c r="M16" s="213"/>
    </row>
    <row r="17" spans="1:32" s="1425" customFormat="1" ht="13.8" x14ac:dyDescent="0.25">
      <c r="A17" s="91" t="s">
        <v>2636</v>
      </c>
      <c r="B17" s="1430">
        <v>7.0245700999999994E-2</v>
      </c>
      <c r="C17" s="1430">
        <v>6.8942104000000004E-2</v>
      </c>
      <c r="D17" s="1430">
        <v>6.7904150999999996E-2</v>
      </c>
      <c r="E17" s="1430">
        <v>6.6822760999999994E-2</v>
      </c>
      <c r="F17" s="1430">
        <v>6.5967022E-2</v>
      </c>
      <c r="G17" s="1430">
        <v>6.4422326000000002E-2</v>
      </c>
      <c r="H17" s="1430">
        <v>6.3675243000000006E-2</v>
      </c>
      <c r="I17" s="1430">
        <v>6.2482078000000003E-2</v>
      </c>
      <c r="J17" s="1430">
        <v>6.1456889000000001E-2</v>
      </c>
      <c r="K17" s="1430">
        <v>6.1160059000000003E-2</v>
      </c>
      <c r="L17" s="213"/>
      <c r="M17" s="213"/>
    </row>
    <row r="18" spans="1:32" s="1425" customFormat="1" ht="31.95" customHeight="1" x14ac:dyDescent="0.25">
      <c r="A18" s="1432" t="s">
        <v>2637</v>
      </c>
      <c r="B18" s="1430">
        <v>0.158629096</v>
      </c>
      <c r="C18" s="1430">
        <v>0.21269038900000001</v>
      </c>
      <c r="D18" s="1430">
        <v>0.173009519</v>
      </c>
      <c r="E18" s="1430">
        <v>0.20616969700000001</v>
      </c>
      <c r="F18" s="1430">
        <v>0.12973728300000001</v>
      </c>
      <c r="G18" s="1430">
        <v>8.9854875000000001E-2</v>
      </c>
      <c r="H18" s="1430">
        <v>7.8580554999999996E-2</v>
      </c>
      <c r="I18" s="1430">
        <v>9.2674849000000004E-2</v>
      </c>
      <c r="J18" s="1430">
        <v>0.10590261199999999</v>
      </c>
      <c r="K18" s="1430">
        <v>8.8122873000000004E-2</v>
      </c>
      <c r="L18" s="213"/>
      <c r="M18" s="213"/>
    </row>
    <row r="19" spans="1:32" s="1428" customFormat="1" ht="14.25" customHeight="1" x14ac:dyDescent="0.25">
      <c r="A19" s="1432"/>
      <c r="B19" s="1430"/>
      <c r="C19" s="1430"/>
      <c r="D19" s="1430"/>
      <c r="E19" s="1430"/>
      <c r="F19" s="1430"/>
      <c r="G19" s="1430"/>
      <c r="H19" s="1430"/>
      <c r="I19" s="1430"/>
      <c r="J19" s="1430"/>
      <c r="K19" s="1430"/>
      <c r="L19" s="213"/>
      <c r="M19" s="213"/>
    </row>
    <row r="20" spans="1:32" s="1425" customFormat="1" ht="22.5" customHeight="1" x14ac:dyDescent="0.25">
      <c r="A20" s="1516" t="s">
        <v>2638</v>
      </c>
      <c r="B20" s="1516"/>
      <c r="C20" s="1516"/>
      <c r="D20" s="1516"/>
      <c r="E20" s="1516"/>
      <c r="F20" s="1516"/>
      <c r="G20" s="1516"/>
      <c r="H20" s="1516"/>
      <c r="I20" s="1516"/>
      <c r="J20" s="1516"/>
      <c r="K20" s="1516"/>
      <c r="L20" s="213"/>
      <c r="M20" s="213"/>
      <c r="V20"/>
      <c r="W20"/>
      <c r="X20" s="119"/>
      <c r="Y20"/>
      <c r="Z20" s="201"/>
      <c r="AA20"/>
      <c r="AB20"/>
      <c r="AC20"/>
      <c r="AD20"/>
      <c r="AE20"/>
      <c r="AF20"/>
    </row>
    <row r="21" spans="1:32" s="1425" customFormat="1" ht="33" customHeight="1" x14ac:dyDescent="0.25">
      <c r="A21" s="1517" t="s">
        <v>2639</v>
      </c>
      <c r="B21" s="1517"/>
      <c r="C21" s="1517"/>
      <c r="D21" s="1517"/>
      <c r="E21" s="1517"/>
      <c r="F21" s="1517"/>
      <c r="G21" s="1517"/>
      <c r="H21" s="1517"/>
      <c r="I21" s="1517"/>
      <c r="J21" s="1517"/>
      <c r="K21" s="1517"/>
      <c r="V21"/>
      <c r="W21"/>
      <c r="X21" s="119"/>
      <c r="Y21"/>
      <c r="Z21" s="201"/>
      <c r="AA21"/>
      <c r="AB21"/>
      <c r="AC21"/>
      <c r="AD21"/>
      <c r="AE21"/>
      <c r="AF21"/>
    </row>
    <row r="22" spans="1:32" ht="34.200000000000003" customHeight="1" x14ac:dyDescent="0.25">
      <c r="A22" s="1518" t="s">
        <v>2640</v>
      </c>
      <c r="B22" s="1518"/>
      <c r="C22" s="1518"/>
      <c r="D22" s="1518"/>
      <c r="E22" s="1518"/>
      <c r="F22" s="1518"/>
      <c r="G22" s="1518"/>
      <c r="H22" s="1518"/>
      <c r="I22" s="1518"/>
      <c r="J22" s="1518"/>
      <c r="K22" s="1518"/>
      <c r="L22" s="213"/>
      <c r="M22" s="213"/>
    </row>
    <row r="23" spans="1:32" ht="22.2" customHeight="1" x14ac:dyDescent="0.35">
      <c r="A23" s="1433" t="s">
        <v>2644</v>
      </c>
      <c r="B23" s="135"/>
      <c r="C23" s="135"/>
      <c r="D23" s="135"/>
      <c r="E23" s="135"/>
      <c r="F23" s="135"/>
      <c r="G23" s="135"/>
      <c r="H23" s="135"/>
      <c r="I23" s="135"/>
      <c r="J23" s="135"/>
      <c r="K23" s="135"/>
      <c r="L23" s="213"/>
      <c r="M23" s="213"/>
    </row>
    <row r="24" spans="1:32" ht="13.8" x14ac:dyDescent="0.25">
      <c r="B24" s="135"/>
      <c r="C24" s="135"/>
      <c r="D24" s="135"/>
      <c r="E24" s="135"/>
      <c r="F24" s="135"/>
      <c r="G24" s="135"/>
      <c r="H24" s="135"/>
      <c r="I24" s="135"/>
      <c r="J24" s="135"/>
      <c r="K24" s="135"/>
      <c r="L24" s="213"/>
      <c r="M24" s="213"/>
    </row>
    <row r="25" spans="1:32" ht="12.6" customHeight="1" x14ac:dyDescent="0.25">
      <c r="A25" s="1457" t="s">
        <v>2643</v>
      </c>
      <c r="B25" s="1457"/>
      <c r="C25" s="1457"/>
      <c r="D25" s="1457"/>
      <c r="E25" s="1457"/>
      <c r="F25" s="1457"/>
      <c r="G25" s="1457"/>
      <c r="H25" s="1457"/>
      <c r="I25" s="1457"/>
      <c r="J25" s="1457"/>
      <c r="K25" s="1457"/>
    </row>
    <row r="28" spans="1:32" ht="17.399999999999999" x14ac:dyDescent="0.3">
      <c r="A28" s="1436" t="s">
        <v>1252</v>
      </c>
      <c r="B28" s="1436"/>
      <c r="C28" s="1436"/>
      <c r="D28" s="1436"/>
      <c r="E28" s="1436"/>
      <c r="F28" s="1436"/>
      <c r="G28" s="1436"/>
      <c r="H28" s="1436"/>
      <c r="I28" s="1436"/>
      <c r="J28" s="1436"/>
      <c r="K28" s="1436"/>
    </row>
    <row r="29" spans="1:32" ht="17.399999999999999" x14ac:dyDescent="0.3">
      <c r="A29" s="49"/>
      <c r="B29" s="49"/>
      <c r="C29" s="49"/>
      <c r="D29" s="49"/>
      <c r="E29" s="49"/>
      <c r="F29" s="49"/>
      <c r="G29" s="49"/>
      <c r="H29" s="49"/>
    </row>
    <row r="30" spans="1:32" ht="17.399999999999999" x14ac:dyDescent="0.3">
      <c r="A30" s="1437" t="s">
        <v>2649</v>
      </c>
      <c r="B30" s="1437"/>
      <c r="C30" s="1437"/>
      <c r="D30" s="1437"/>
      <c r="E30" s="1437"/>
      <c r="F30" s="1437"/>
      <c r="G30" s="1437"/>
      <c r="H30" s="1437"/>
      <c r="I30" s="1437"/>
      <c r="J30" s="1437"/>
      <c r="K30" s="1437"/>
    </row>
    <row r="31" spans="1:32" ht="17.399999999999999" x14ac:dyDescent="0.3">
      <c r="A31" s="1437" t="s">
        <v>2650</v>
      </c>
      <c r="B31" s="1437"/>
      <c r="C31" s="1437"/>
      <c r="D31" s="1437"/>
      <c r="E31" s="1437"/>
      <c r="F31" s="1437"/>
      <c r="G31" s="1437"/>
      <c r="H31" s="1437"/>
      <c r="I31" s="1437"/>
      <c r="J31" s="1437"/>
      <c r="K31" s="1437"/>
    </row>
    <row r="33" spans="1:11" ht="15.6" x14ac:dyDescent="0.3">
      <c r="A33" s="59"/>
      <c r="B33" s="1434">
        <v>2009</v>
      </c>
      <c r="C33" s="1434">
        <v>2010</v>
      </c>
      <c r="D33" s="1434">
        <v>2011</v>
      </c>
      <c r="E33" s="1434">
        <v>2012</v>
      </c>
      <c r="F33" s="1434">
        <v>2013</v>
      </c>
      <c r="G33" s="1434">
        <v>2014</v>
      </c>
      <c r="H33" s="1434">
        <v>2015</v>
      </c>
      <c r="I33" s="1434">
        <v>2016</v>
      </c>
      <c r="J33" s="1434">
        <v>2017</v>
      </c>
      <c r="K33" s="1434">
        <v>2018</v>
      </c>
    </row>
    <row r="34" spans="1:11" ht="14.4" thickBot="1" x14ac:dyDescent="0.3">
      <c r="A34" s="116"/>
      <c r="B34" s="321"/>
      <c r="C34" s="321"/>
      <c r="D34" s="321"/>
      <c r="E34" s="321"/>
      <c r="F34" s="321"/>
      <c r="G34" s="321"/>
      <c r="H34" s="321"/>
      <c r="I34" s="321"/>
      <c r="J34" s="321"/>
      <c r="K34" s="321"/>
    </row>
    <row r="35" spans="1:11" ht="13.8" x14ac:dyDescent="0.25">
      <c r="A35" s="91"/>
      <c r="B35" s="743"/>
      <c r="C35" s="743"/>
      <c r="D35" s="743"/>
      <c r="E35" s="743"/>
      <c r="F35" s="743"/>
      <c r="G35" s="743"/>
      <c r="H35" s="743"/>
      <c r="I35" s="743"/>
      <c r="J35" s="743"/>
      <c r="K35" s="743"/>
    </row>
    <row r="36" spans="1:11" ht="13.8" x14ac:dyDescent="0.25">
      <c r="A36" s="91" t="s">
        <v>1842</v>
      </c>
      <c r="B36" s="135">
        <v>19.501379368399871</v>
      </c>
      <c r="C36" s="135">
        <v>19.188634104009704</v>
      </c>
      <c r="D36" s="135">
        <v>19.564199741332843</v>
      </c>
      <c r="E36" s="135">
        <v>18.753528601962593</v>
      </c>
      <c r="F36" s="135">
        <v>18.895784046714756</v>
      </c>
      <c r="G36" s="135">
        <v>20.595949250131117</v>
      </c>
      <c r="H36" s="135">
        <v>20.694687313606643</v>
      </c>
      <c r="I36" s="135">
        <v>21.0467037508547</v>
      </c>
      <c r="J36" s="135">
        <v>20.889418422427305</v>
      </c>
      <c r="K36" s="135">
        <v>20.946144873326684</v>
      </c>
    </row>
    <row r="37" spans="1:11" ht="13.8" x14ac:dyDescent="0.25">
      <c r="A37" s="184" t="s">
        <v>745</v>
      </c>
      <c r="B37" s="210">
        <v>14.064434566912812</v>
      </c>
      <c r="C37" s="210">
        <v>14.125742478150986</v>
      </c>
      <c r="D37" s="210">
        <v>14.986410404062154</v>
      </c>
      <c r="E37" s="210">
        <v>14.320293883622776</v>
      </c>
      <c r="F37" s="210">
        <v>12.169906234818939</v>
      </c>
      <c r="G37" s="210">
        <v>11.767957874455064</v>
      </c>
      <c r="H37" s="210">
        <v>11.267787057407331</v>
      </c>
      <c r="I37" s="210">
        <v>11.537771468813151</v>
      </c>
      <c r="J37" s="210">
        <v>11.317926556488107</v>
      </c>
      <c r="K37" s="210">
        <v>10.927215289353057</v>
      </c>
    </row>
    <row r="38" spans="1:11" ht="13.8" x14ac:dyDescent="0.25">
      <c r="A38" s="91" t="s">
        <v>1054</v>
      </c>
      <c r="B38" s="135">
        <v>22.083866210904194</v>
      </c>
      <c r="C38" s="135">
        <v>21.68919651377179</v>
      </c>
      <c r="D38" s="135">
        <v>22.324561059607699</v>
      </c>
      <c r="E38" s="135">
        <v>20.574012536626981</v>
      </c>
      <c r="F38" s="135">
        <v>19.599210598510901</v>
      </c>
      <c r="G38" s="135">
        <v>17.67211145975952</v>
      </c>
      <c r="H38" s="135">
        <v>17.861872966551882</v>
      </c>
      <c r="I38" s="135">
        <v>16.572242206641988</v>
      </c>
      <c r="J38" s="135">
        <v>17.07770656806969</v>
      </c>
      <c r="K38" s="135">
        <v>17.726685773840543</v>
      </c>
    </row>
    <row r="39" spans="1:11" ht="13.8" x14ac:dyDescent="0.25">
      <c r="A39" s="91" t="s">
        <v>1055</v>
      </c>
      <c r="B39" s="135">
        <v>24.254124908661307</v>
      </c>
      <c r="C39" s="135">
        <v>24.11089420810454</v>
      </c>
      <c r="D39" s="135">
        <v>24.157609781594669</v>
      </c>
      <c r="E39" s="135">
        <v>21.832885909137655</v>
      </c>
      <c r="F39" s="135">
        <v>19.404682022400809</v>
      </c>
      <c r="G39" s="135">
        <v>17.895866601842481</v>
      </c>
      <c r="H39" s="135">
        <v>18.25781614618063</v>
      </c>
      <c r="I39" s="135">
        <v>18.945622034453397</v>
      </c>
      <c r="J39" s="135">
        <v>17.649570009990061</v>
      </c>
      <c r="K39" s="135">
        <v>17.178405271097819</v>
      </c>
    </row>
    <row r="40" spans="1:11" ht="13.8" x14ac:dyDescent="0.25">
      <c r="A40" s="91" t="s">
        <v>1056</v>
      </c>
      <c r="B40" s="135">
        <v>10.400907025705616</v>
      </c>
      <c r="C40" s="135">
        <v>9.9769885456605962</v>
      </c>
      <c r="D40" s="135">
        <v>10.178798851730585</v>
      </c>
      <c r="E40" s="135">
        <v>9.9247834532776604</v>
      </c>
      <c r="F40" s="135">
        <v>9.90376716953031</v>
      </c>
      <c r="G40" s="135">
        <v>9.6113747863084793</v>
      </c>
      <c r="H40" s="135">
        <v>9.6146610657113314</v>
      </c>
      <c r="I40" s="135">
        <v>9.5383261787392328</v>
      </c>
      <c r="J40" s="135">
        <v>9.6910173220866032</v>
      </c>
      <c r="K40" s="135">
        <v>9.8418889002283372</v>
      </c>
    </row>
    <row r="41" spans="1:11" ht="13.8" x14ac:dyDescent="0.25">
      <c r="A41" s="91" t="s">
        <v>1057</v>
      </c>
      <c r="B41" s="135">
        <v>12.657154560830628</v>
      </c>
      <c r="C41" s="135">
        <v>13.119068227249272</v>
      </c>
      <c r="D41" s="135">
        <v>12.916392033378726</v>
      </c>
      <c r="E41" s="135">
        <v>12.515761892343841</v>
      </c>
      <c r="F41" s="135">
        <v>12.378816990668414</v>
      </c>
      <c r="G41" s="135">
        <v>12.095766757801494</v>
      </c>
      <c r="H41" s="135">
        <v>11.859655275456154</v>
      </c>
      <c r="I41" s="135">
        <v>11.502457912186133</v>
      </c>
      <c r="J41" s="135">
        <v>11.040584994331189</v>
      </c>
      <c r="K41" s="135">
        <v>11.522049328336085</v>
      </c>
    </row>
    <row r="42" spans="1:11" ht="13.8" x14ac:dyDescent="0.25">
      <c r="A42" s="91" t="s">
        <v>1058</v>
      </c>
      <c r="B42" s="135">
        <v>16.031654867461665</v>
      </c>
      <c r="C42" s="135">
        <v>15.67582945330035</v>
      </c>
      <c r="D42" s="135">
        <v>15.317600735703593</v>
      </c>
      <c r="E42" s="135">
        <v>16.171835332706657</v>
      </c>
      <c r="F42" s="135">
        <v>16.564851639227594</v>
      </c>
      <c r="G42" s="135">
        <v>16.323259893949558</v>
      </c>
      <c r="H42" s="135">
        <v>15.967910970750497</v>
      </c>
      <c r="I42" s="135">
        <v>15.895234811538199</v>
      </c>
      <c r="J42" s="135">
        <v>15.564763403939125</v>
      </c>
      <c r="K42" s="135">
        <v>16.112197276051553</v>
      </c>
    </row>
    <row r="43" spans="1:11" ht="13.8" x14ac:dyDescent="0.25">
      <c r="A43" s="91" t="s">
        <v>1059</v>
      </c>
      <c r="B43" s="135">
        <v>66.724394169415149</v>
      </c>
      <c r="C43" s="135">
        <v>65.42122135008745</v>
      </c>
      <c r="D43" s="135">
        <v>63.988362554008994</v>
      </c>
      <c r="E43" s="135">
        <v>64.629556071252267</v>
      </c>
      <c r="F43" s="135">
        <v>65.684873169560689</v>
      </c>
      <c r="G43" s="135">
        <v>67.367015900569541</v>
      </c>
      <c r="H43" s="135">
        <v>68.869490707576588</v>
      </c>
      <c r="I43" s="135">
        <v>65.591057600130981</v>
      </c>
      <c r="J43" s="135">
        <v>66.659229298842845</v>
      </c>
      <c r="K43" s="135">
        <v>65.72982058989939</v>
      </c>
    </row>
    <row r="44" spans="1:11" ht="13.8" x14ac:dyDescent="0.25">
      <c r="A44" s="91" t="s">
        <v>1060</v>
      </c>
      <c r="B44" s="135">
        <v>63.775992879579107</v>
      </c>
      <c r="C44" s="135">
        <v>64.378802528990519</v>
      </c>
      <c r="D44" s="135">
        <v>65.814836224574634</v>
      </c>
      <c r="E44" s="135">
        <v>67.681103163517392</v>
      </c>
      <c r="F44" s="135">
        <v>68.401821346386626</v>
      </c>
      <c r="G44" s="135">
        <v>67.77820652024856</v>
      </c>
      <c r="H44" s="135">
        <v>66.637890780797932</v>
      </c>
      <c r="I44" s="135">
        <v>63.201696019195147</v>
      </c>
      <c r="J44" s="135">
        <v>64.143954379630415</v>
      </c>
      <c r="K44" s="135">
        <v>63.374112852240359</v>
      </c>
    </row>
    <row r="45" spans="1:11" ht="13.8" x14ac:dyDescent="0.25">
      <c r="A45" s="1432" t="s">
        <v>1061</v>
      </c>
      <c r="B45" s="135">
        <v>13.106648985399859</v>
      </c>
      <c r="C45" s="135">
        <v>12.856862493410659</v>
      </c>
      <c r="D45" s="135">
        <v>12.98186612303936</v>
      </c>
      <c r="E45" s="135">
        <v>12.952503472367443</v>
      </c>
      <c r="F45" s="135">
        <v>13.017508134313964</v>
      </c>
      <c r="G45" s="135">
        <v>12.797987600866181</v>
      </c>
      <c r="H45" s="135">
        <v>12.40898302022365</v>
      </c>
      <c r="I45" s="135">
        <v>12.723321337654989</v>
      </c>
      <c r="J45" s="135">
        <v>12.858469040762287</v>
      </c>
      <c r="K45" s="135">
        <v>13.101893354954941</v>
      </c>
    </row>
    <row r="46" spans="1:11" x14ac:dyDescent="0.25">
      <c r="B46" s="231"/>
      <c r="C46" s="231"/>
    </row>
    <row r="47" spans="1:11" ht="13.8" x14ac:dyDescent="0.25">
      <c r="A47" s="1457" t="s">
        <v>2643</v>
      </c>
      <c r="B47" s="1457"/>
      <c r="C47" s="1457"/>
      <c r="D47" s="1457"/>
      <c r="E47" s="1457"/>
      <c r="F47" s="1457"/>
      <c r="G47" s="1457"/>
      <c r="H47" s="1457"/>
      <c r="I47" s="1457"/>
      <c r="J47" s="1457"/>
      <c r="K47" s="1457"/>
    </row>
    <row r="48" spans="1:11" x14ac:dyDescent="0.25">
      <c r="B48" s="231"/>
      <c r="C48" s="231"/>
    </row>
    <row r="50" spans="2:3" x14ac:dyDescent="0.25">
      <c r="B50" s="231"/>
      <c r="C50" s="231"/>
    </row>
    <row r="52" spans="2:3" x14ac:dyDescent="0.25">
      <c r="B52" s="231"/>
      <c r="C52" s="231"/>
    </row>
    <row r="54" spans="2:3" x14ac:dyDescent="0.25">
      <c r="B54" s="231"/>
      <c r="C54" s="231"/>
    </row>
    <row r="56" spans="2:3" x14ac:dyDescent="0.25">
      <c r="B56" s="231"/>
      <c r="C56" s="231"/>
    </row>
    <row r="58" spans="2:3" x14ac:dyDescent="0.25">
      <c r="B58" s="231"/>
      <c r="C58" s="231"/>
    </row>
    <row r="60" spans="2:3" x14ac:dyDescent="0.25">
      <c r="B60" s="231"/>
      <c r="C60" s="231"/>
    </row>
  </sheetData>
  <mergeCells count="11">
    <mergeCell ref="A28:K28"/>
    <mergeCell ref="A30:K30"/>
    <mergeCell ref="A31:K31"/>
    <mergeCell ref="A47:K47"/>
    <mergeCell ref="A1:K1"/>
    <mergeCell ref="A3:K3"/>
    <mergeCell ref="A4:K4"/>
    <mergeCell ref="A25:K25"/>
    <mergeCell ref="A20:K20"/>
    <mergeCell ref="A21:K21"/>
    <mergeCell ref="A22:K22"/>
  </mergeCells>
  <hyperlinks>
    <hyperlink ref="A25:K25" r:id="rId1" display="Source: Statistics Canada. Table 18-10-0001-01 Monthly average retail prices for gasoline and fuel oil, by geography"/>
    <hyperlink ref="A47:K47" r:id="rId2" display="Source: Statistics Canada. Table 18-10-0001-01 Monthly average retail prices for gasoline and fuel oil, by geography"/>
  </hyperlinks>
  <printOptions horizontalCentered="1"/>
  <pageMargins left="0.74803149606299202" right="0.74803149606299202" top="0.98425196850393704" bottom="0.98425196850393704" header="0.511811023622047" footer="0.511811023622047"/>
  <pageSetup scale="79" firstPageNumber="27" orientation="portrait" useFirstPageNumber="1" r:id="rId3"/>
  <headerFooter alignWithMargins="0"/>
  <legacyDrawingHF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11"/>
    <pageSetUpPr fitToPage="1"/>
  </sheetPr>
  <dimension ref="A1:O83"/>
  <sheetViews>
    <sheetView zoomScaleNormal="100" workbookViewId="0">
      <selection sqref="A1:G1"/>
    </sheetView>
  </sheetViews>
  <sheetFormatPr defaultRowHeight="13.2" x14ac:dyDescent="0.25"/>
  <cols>
    <col min="1" max="1" width="16.33203125" customWidth="1"/>
    <col min="2" max="2" width="19.88671875" customWidth="1"/>
    <col min="3" max="3" width="18.5546875" bestFit="1" customWidth="1"/>
    <col min="4" max="4" width="18.33203125" customWidth="1"/>
    <col min="5" max="5" width="15" bestFit="1" customWidth="1"/>
    <col min="6" max="6" width="14.33203125" bestFit="1" customWidth="1"/>
    <col min="7" max="7" width="16" customWidth="1"/>
    <col min="8" max="8" width="12.33203125" bestFit="1" customWidth="1"/>
    <col min="9" max="11" width="10.33203125" bestFit="1" customWidth="1"/>
    <col min="12" max="12" width="12.33203125" bestFit="1" customWidth="1"/>
  </cols>
  <sheetData>
    <row r="1" spans="1:11" ht="17.399999999999999" x14ac:dyDescent="0.3">
      <c r="A1" s="1436" t="s">
        <v>917</v>
      </c>
      <c r="B1" s="1436"/>
      <c r="C1" s="1436"/>
      <c r="D1" s="1436"/>
      <c r="E1" s="1436"/>
      <c r="F1" s="1436"/>
      <c r="G1" s="1436"/>
    </row>
    <row r="2" spans="1:11" ht="17.399999999999999" x14ac:dyDescent="0.3">
      <c r="A2" s="28"/>
    </row>
    <row r="3" spans="1:11" ht="17.399999999999999" x14ac:dyDescent="0.3">
      <c r="A3" s="1437" t="s">
        <v>556</v>
      </c>
      <c r="B3" s="1437"/>
      <c r="C3" s="1437"/>
      <c r="D3" s="1437"/>
      <c r="E3" s="1437"/>
      <c r="F3" s="1437"/>
      <c r="G3" s="1437"/>
    </row>
    <row r="4" spans="1:11" ht="12.75" customHeight="1" x14ac:dyDescent="0.3">
      <c r="A4" s="16"/>
      <c r="B4" s="16"/>
      <c r="C4" s="16"/>
      <c r="D4" s="16"/>
      <c r="E4" s="16"/>
      <c r="F4" s="16"/>
      <c r="G4" s="16"/>
    </row>
    <row r="5" spans="1:11" ht="17.399999999999999" x14ac:dyDescent="0.3">
      <c r="A5" s="1436" t="s">
        <v>2556</v>
      </c>
      <c r="B5" s="1436"/>
      <c r="C5" s="1436"/>
      <c r="D5" s="1436"/>
      <c r="E5" s="1436"/>
      <c r="F5" s="1436"/>
      <c r="G5" s="1436"/>
    </row>
    <row r="7" spans="1:11" s="27" customFormat="1" ht="12" customHeight="1" x14ac:dyDescent="0.3">
      <c r="D7" s="29"/>
      <c r="E7" s="29"/>
      <c r="F7" s="29"/>
      <c r="G7" s="60"/>
    </row>
    <row r="8" spans="1:11" s="27" customFormat="1" ht="15.6" x14ac:dyDescent="0.3">
      <c r="B8" s="34"/>
      <c r="C8" s="34" t="s">
        <v>1366</v>
      </c>
      <c r="D8" s="455">
        <v>2016</v>
      </c>
      <c r="E8" s="455">
        <v>2017</v>
      </c>
      <c r="F8" s="455">
        <v>2018</v>
      </c>
      <c r="G8" s="455">
        <v>2019</v>
      </c>
    </row>
    <row r="9" spans="1:11" s="27" customFormat="1" ht="4.5" customHeight="1" thickBot="1" x14ac:dyDescent="0.35">
      <c r="A9" s="123"/>
      <c r="B9" s="123"/>
      <c r="C9" s="123"/>
      <c r="D9" s="140"/>
      <c r="E9" s="140"/>
      <c r="F9" s="140"/>
      <c r="G9" s="140"/>
    </row>
    <row r="10" spans="1:11" s="27" customFormat="1" ht="4.5" customHeight="1" x14ac:dyDescent="0.25">
      <c r="B10" s="21"/>
      <c r="C10" s="139"/>
      <c r="D10" s="13"/>
      <c r="E10" s="13"/>
      <c r="F10" s="13"/>
      <c r="G10" s="13"/>
    </row>
    <row r="11" spans="1:11" s="27" customFormat="1" ht="13.8" x14ac:dyDescent="0.25">
      <c r="A11" s="10" t="s">
        <v>1263</v>
      </c>
      <c r="C11" s="21" t="s">
        <v>611</v>
      </c>
      <c r="D11" s="1027">
        <v>1683234</v>
      </c>
      <c r="E11" s="1081">
        <v>1727545</v>
      </c>
      <c r="F11" s="1197">
        <v>1733385</v>
      </c>
      <c r="G11" s="1336">
        <v>1785954</v>
      </c>
      <c r="K11" s="1217"/>
    </row>
    <row r="12" spans="1:11" s="27" customFormat="1" ht="13.8" x14ac:dyDescent="0.25">
      <c r="A12" s="310" t="s">
        <v>1073</v>
      </c>
      <c r="C12" s="21"/>
      <c r="D12" s="562">
        <v>9.7684943656093592E-2</v>
      </c>
      <c r="E12" s="562">
        <v>2.6324919767542809E-2</v>
      </c>
      <c r="F12" s="562">
        <v>3.3805197549123811E-3</v>
      </c>
      <c r="G12" s="562">
        <f>G11/F11-1</f>
        <v>3.0327365241997528E-2</v>
      </c>
    </row>
    <row r="13" spans="1:11" s="27" customFormat="1" ht="13.8" x14ac:dyDescent="0.25">
      <c r="A13" s="10" t="s">
        <v>1264</v>
      </c>
      <c r="C13" s="21" t="s">
        <v>191</v>
      </c>
      <c r="D13" s="1027">
        <v>531278</v>
      </c>
      <c r="E13" s="1081">
        <v>525332</v>
      </c>
      <c r="F13" s="1197">
        <v>545538</v>
      </c>
      <c r="G13" s="1336">
        <v>559744</v>
      </c>
      <c r="I13" s="117"/>
      <c r="K13" s="117"/>
    </row>
    <row r="14" spans="1:11" s="27" customFormat="1" ht="13.8" x14ac:dyDescent="0.25">
      <c r="A14" s="10" t="s">
        <v>1265</v>
      </c>
      <c r="C14" s="21" t="s">
        <v>612</v>
      </c>
      <c r="D14" s="1027">
        <v>162540</v>
      </c>
      <c r="E14" s="1081">
        <v>190039</v>
      </c>
      <c r="F14" s="1197">
        <v>186499</v>
      </c>
      <c r="G14" s="1336">
        <v>174627</v>
      </c>
    </row>
    <row r="15" spans="1:11" s="27" customFormat="1" ht="13.8" x14ac:dyDescent="0.25">
      <c r="A15" s="10"/>
      <c r="C15" s="21"/>
      <c r="D15" s="22"/>
      <c r="E15" s="22"/>
      <c r="F15" s="22"/>
      <c r="G15" s="22"/>
    </row>
    <row r="16" spans="1:11" ht="13.8" x14ac:dyDescent="0.25">
      <c r="A16" s="1469" t="s">
        <v>1902</v>
      </c>
      <c r="B16" s="1469"/>
      <c r="C16" s="1469"/>
      <c r="D16" s="1469"/>
      <c r="E16" s="1469"/>
      <c r="F16" s="1469"/>
      <c r="G16" s="1469"/>
    </row>
    <row r="17" spans="1:15" ht="13.8" x14ac:dyDescent="0.25">
      <c r="A17" s="161"/>
    </row>
    <row r="18" spans="1:15" ht="15.75" customHeight="1" x14ac:dyDescent="0.25"/>
    <row r="19" spans="1:15" ht="12.75" customHeight="1" x14ac:dyDescent="0.25">
      <c r="A19" s="27"/>
    </row>
    <row r="21" spans="1:15" ht="17.399999999999999" x14ac:dyDescent="0.3">
      <c r="A21" s="1436" t="s">
        <v>2597</v>
      </c>
      <c r="B21" s="1436"/>
      <c r="C21" s="1436"/>
      <c r="D21" s="1436"/>
      <c r="E21" s="1436"/>
      <c r="F21" s="1436"/>
      <c r="G21" s="1436"/>
    </row>
    <row r="22" spans="1:15" x14ac:dyDescent="0.25">
      <c r="H22" s="533"/>
    </row>
    <row r="23" spans="1:15" x14ac:dyDescent="0.25">
      <c r="H23" s="441"/>
    </row>
    <row r="24" spans="1:15" ht="15.6" x14ac:dyDescent="0.3">
      <c r="A24" s="38"/>
      <c r="B24" s="38" t="s">
        <v>32</v>
      </c>
      <c r="C24" s="38" t="s">
        <v>1283</v>
      </c>
      <c r="D24" s="38"/>
      <c r="E24" s="38" t="s">
        <v>317</v>
      </c>
      <c r="F24" s="38" t="s">
        <v>174</v>
      </c>
      <c r="G24" s="38"/>
    </row>
    <row r="25" spans="1:15" ht="15.6" x14ac:dyDescent="0.3">
      <c r="A25" s="17" t="s">
        <v>622</v>
      </c>
      <c r="B25" s="38" t="s">
        <v>33</v>
      </c>
      <c r="C25" s="38" t="s">
        <v>34</v>
      </c>
      <c r="D25" s="38" t="s">
        <v>35</v>
      </c>
      <c r="E25" s="38" t="s">
        <v>318</v>
      </c>
      <c r="F25" s="38" t="s">
        <v>34</v>
      </c>
      <c r="G25" s="38" t="s">
        <v>319</v>
      </c>
    </row>
    <row r="26" spans="1:15" ht="4.5" customHeight="1" thickBot="1" x14ac:dyDescent="0.3">
      <c r="A26" s="89"/>
      <c r="B26" s="25"/>
      <c r="C26" s="25"/>
      <c r="D26" s="25"/>
      <c r="E26" s="25"/>
      <c r="F26" s="25"/>
      <c r="G26" s="25"/>
    </row>
    <row r="27" spans="1:15" ht="4.5" customHeight="1" x14ac:dyDescent="0.25">
      <c r="A27" s="1"/>
    </row>
    <row r="28" spans="1:15" ht="13.8" x14ac:dyDescent="0.25">
      <c r="A28" s="21">
        <v>2011</v>
      </c>
      <c r="B28" s="47">
        <v>134382</v>
      </c>
      <c r="C28" s="47" t="s">
        <v>1202</v>
      </c>
      <c r="D28" s="47">
        <v>467</v>
      </c>
      <c r="E28" s="13">
        <v>4423</v>
      </c>
      <c r="F28" s="47">
        <v>13769</v>
      </c>
      <c r="G28" s="47">
        <v>366260</v>
      </c>
      <c r="H28" s="158"/>
      <c r="I28" s="120"/>
      <c r="J28" s="1219"/>
      <c r="K28" s="1219"/>
      <c r="L28" s="48"/>
      <c r="M28" s="48"/>
      <c r="N28" s="48"/>
      <c r="O28" s="48"/>
    </row>
    <row r="29" spans="1:15" ht="13.8" x14ac:dyDescent="0.25">
      <c r="A29" s="659">
        <v>2012</v>
      </c>
      <c r="B29" s="47">
        <v>138764</v>
      </c>
      <c r="C29" s="13" t="s">
        <v>1202</v>
      </c>
      <c r="D29" s="47">
        <v>438</v>
      </c>
      <c r="E29" s="13">
        <v>4598</v>
      </c>
      <c r="F29" s="47">
        <v>15175</v>
      </c>
      <c r="G29" s="47">
        <v>372494</v>
      </c>
      <c r="H29" s="158"/>
      <c r="I29" s="120"/>
      <c r="J29" s="120"/>
      <c r="K29" s="120"/>
      <c r="L29" s="48"/>
    </row>
    <row r="30" spans="1:15" ht="13.8" x14ac:dyDescent="0.25">
      <c r="A30" s="724">
        <v>2013</v>
      </c>
      <c r="B30" s="47">
        <v>134688</v>
      </c>
      <c r="C30" s="13" t="s">
        <v>1202</v>
      </c>
      <c r="D30" s="47">
        <v>470</v>
      </c>
      <c r="E30" s="13">
        <v>4214</v>
      </c>
      <c r="F30" s="47">
        <v>15214</v>
      </c>
      <c r="G30" s="47">
        <v>366176</v>
      </c>
      <c r="H30" s="158"/>
      <c r="I30" s="120"/>
      <c r="J30" s="120"/>
      <c r="K30" s="120"/>
      <c r="L30" s="48"/>
    </row>
    <row r="31" spans="1:15" ht="13.8" x14ac:dyDescent="0.25">
      <c r="A31" s="803">
        <v>2014</v>
      </c>
      <c r="B31" s="13">
        <v>129889</v>
      </c>
      <c r="C31" s="13">
        <v>1036</v>
      </c>
      <c r="D31" s="13">
        <v>472</v>
      </c>
      <c r="E31" s="13">
        <v>4200</v>
      </c>
      <c r="F31" s="13">
        <v>14538</v>
      </c>
      <c r="G31" s="13">
        <v>353501</v>
      </c>
      <c r="H31" s="158"/>
      <c r="I31" s="120"/>
      <c r="J31" s="120"/>
      <c r="K31" s="120"/>
      <c r="L31" s="48"/>
    </row>
    <row r="32" spans="1:15" ht="13.8" x14ac:dyDescent="0.25">
      <c r="A32" s="903">
        <v>2015</v>
      </c>
      <c r="B32" s="13">
        <v>140529</v>
      </c>
      <c r="C32" s="13">
        <v>1184</v>
      </c>
      <c r="D32" s="13">
        <v>468</v>
      </c>
      <c r="E32" s="13">
        <v>4272</v>
      </c>
      <c r="F32" s="13">
        <v>14009</v>
      </c>
      <c r="G32" s="13">
        <v>383912</v>
      </c>
      <c r="H32" s="158"/>
      <c r="I32" s="120"/>
      <c r="J32" s="120"/>
      <c r="K32" s="120"/>
      <c r="L32" s="48"/>
    </row>
    <row r="33" spans="1:13" ht="13.8" x14ac:dyDescent="0.25">
      <c r="A33" s="1025">
        <v>2016</v>
      </c>
      <c r="B33" s="13">
        <v>111429</v>
      </c>
      <c r="C33" s="13">
        <v>1113</v>
      </c>
      <c r="D33" s="13">
        <v>603</v>
      </c>
      <c r="E33" s="13">
        <v>4396</v>
      </c>
      <c r="F33" s="13">
        <v>12324</v>
      </c>
      <c r="G33" s="13">
        <v>311617</v>
      </c>
      <c r="H33" s="158"/>
      <c r="L33" s="48"/>
    </row>
    <row r="34" spans="1:13" ht="13.8" x14ac:dyDescent="0.25">
      <c r="A34" s="1079">
        <v>2017</v>
      </c>
      <c r="B34" s="13">
        <v>144413</v>
      </c>
      <c r="C34" s="13">
        <v>897</v>
      </c>
      <c r="D34" s="13">
        <v>681</v>
      </c>
      <c r="E34" s="13">
        <v>4312</v>
      </c>
      <c r="F34" s="13">
        <v>14148</v>
      </c>
      <c r="G34" s="13">
        <v>386642</v>
      </c>
      <c r="H34" s="158"/>
      <c r="L34" s="48"/>
    </row>
    <row r="35" spans="1:13" ht="13.8" x14ac:dyDescent="0.25">
      <c r="A35" s="1218">
        <v>2018</v>
      </c>
      <c r="B35" s="13">
        <v>142623</v>
      </c>
      <c r="C35" s="13">
        <v>1709</v>
      </c>
      <c r="D35" s="13">
        <v>666</v>
      </c>
      <c r="E35" s="13">
        <v>4764</v>
      </c>
      <c r="F35" s="13">
        <v>14115</v>
      </c>
      <c r="G35" s="13">
        <v>380872</v>
      </c>
      <c r="H35" s="459"/>
      <c r="K35" s="48"/>
      <c r="L35" s="48"/>
    </row>
    <row r="36" spans="1:13" ht="13.8" x14ac:dyDescent="0.25">
      <c r="A36" s="1314">
        <v>2019</v>
      </c>
      <c r="B36" s="13">
        <v>140439</v>
      </c>
      <c r="C36" s="13">
        <v>1778</v>
      </c>
      <c r="D36" s="13">
        <v>548</v>
      </c>
      <c r="E36" s="13">
        <v>4341</v>
      </c>
      <c r="F36" s="13">
        <v>15333</v>
      </c>
      <c r="G36" s="13">
        <v>369514</v>
      </c>
      <c r="H36" s="459"/>
      <c r="K36" s="48"/>
      <c r="L36" s="48"/>
      <c r="M36" s="120"/>
    </row>
    <row r="37" spans="1:13" ht="13.8" x14ac:dyDescent="0.25">
      <c r="A37" s="43" t="s">
        <v>1400</v>
      </c>
      <c r="B37" s="347">
        <f t="shared" ref="B37:F37" si="0">(B36/B35-1)*100</f>
        <v>-1.5313098167897166</v>
      </c>
      <c r="C37" s="347">
        <f t="shared" si="0"/>
        <v>4.037448800468102</v>
      </c>
      <c r="D37" s="347">
        <f t="shared" si="0"/>
        <v>-17.717717717717719</v>
      </c>
      <c r="E37" s="347">
        <f t="shared" si="0"/>
        <v>-8.8790931989924378</v>
      </c>
      <c r="F37" s="347">
        <f t="shared" si="0"/>
        <v>8.6291179596174281</v>
      </c>
      <c r="G37" s="347">
        <f>(G36/G35-1)*100</f>
        <v>-2.9821042239912665</v>
      </c>
      <c r="H37" s="120"/>
      <c r="K37" s="558"/>
      <c r="L37" s="48"/>
      <c r="M37" s="120"/>
    </row>
    <row r="38" spans="1:13" ht="13.8" x14ac:dyDescent="0.25">
      <c r="A38" s="43"/>
      <c r="B38" s="47"/>
      <c r="C38" s="47"/>
      <c r="D38" s="47"/>
      <c r="F38" s="47"/>
      <c r="G38" s="347"/>
      <c r="H38" s="120"/>
      <c r="K38" s="558"/>
      <c r="M38" s="48"/>
    </row>
    <row r="39" spans="1:13" ht="13.8" x14ac:dyDescent="0.25">
      <c r="A39" s="27" t="s">
        <v>341</v>
      </c>
      <c r="B39" s="47"/>
      <c r="C39" s="47"/>
      <c r="D39" s="47"/>
      <c r="E39" s="13"/>
      <c r="F39" s="47"/>
      <c r="G39" s="47"/>
      <c r="M39" s="459"/>
    </row>
    <row r="40" spans="1:13" ht="12.75" customHeight="1" x14ac:dyDescent="0.25">
      <c r="A40" s="46"/>
    </row>
    <row r="41" spans="1:13" ht="12.75" customHeight="1" x14ac:dyDescent="0.25">
      <c r="A41" s="27" t="s">
        <v>1013</v>
      </c>
    </row>
    <row r="42" spans="1:13" ht="12.75" customHeight="1" x14ac:dyDescent="0.25">
      <c r="A42" s="27"/>
    </row>
    <row r="44" spans="1:13" ht="17.399999999999999" x14ac:dyDescent="0.3">
      <c r="A44" s="1436" t="s">
        <v>2308</v>
      </c>
      <c r="B44" s="1436"/>
      <c r="C44" s="1436"/>
      <c r="D44" s="1436"/>
      <c r="E44" s="1436"/>
      <c r="F44" s="1436"/>
      <c r="G44" s="1436"/>
    </row>
    <row r="45" spans="1:13" x14ac:dyDescent="0.25">
      <c r="A45" s="523"/>
      <c r="B45" s="523"/>
      <c r="C45" s="523"/>
      <c r="D45" s="523"/>
      <c r="E45" s="523"/>
      <c r="F45" s="523"/>
      <c r="G45" s="523"/>
      <c r="H45" s="533"/>
    </row>
    <row r="46" spans="1:13" ht="15.6" x14ac:dyDescent="0.3">
      <c r="A46" s="523"/>
      <c r="B46" s="523"/>
      <c r="C46" s="523"/>
      <c r="D46" s="521" t="s">
        <v>908</v>
      </c>
      <c r="E46" s="523"/>
      <c r="F46" s="523"/>
      <c r="G46" s="523"/>
      <c r="H46" s="441"/>
    </row>
    <row r="47" spans="1:13" ht="15.6" x14ac:dyDescent="0.3">
      <c r="A47" s="521"/>
      <c r="B47" s="521" t="s">
        <v>21</v>
      </c>
      <c r="C47" s="521"/>
      <c r="D47" s="521" t="s">
        <v>909</v>
      </c>
      <c r="E47" s="521" t="s">
        <v>317</v>
      </c>
      <c r="F47" s="521" t="s">
        <v>802</v>
      </c>
      <c r="G47" s="521"/>
    </row>
    <row r="48" spans="1:13" ht="15.6" x14ac:dyDescent="0.3">
      <c r="A48" s="830" t="s">
        <v>622</v>
      </c>
      <c r="B48" s="521" t="s">
        <v>966</v>
      </c>
      <c r="C48" s="521" t="s">
        <v>967</v>
      </c>
      <c r="D48" s="521" t="s">
        <v>968</v>
      </c>
      <c r="E48" s="521" t="s">
        <v>318</v>
      </c>
      <c r="F48" s="521" t="s">
        <v>803</v>
      </c>
      <c r="G48" s="521" t="s">
        <v>319</v>
      </c>
    </row>
    <row r="49" spans="1:13" ht="4.5" customHeight="1" thickBot="1" x14ac:dyDescent="0.3">
      <c r="A49" s="836"/>
      <c r="B49" s="472"/>
      <c r="C49" s="472"/>
      <c r="D49" s="472"/>
      <c r="E49" s="472"/>
      <c r="F49" s="472"/>
      <c r="G49" s="472"/>
    </row>
    <row r="50" spans="1:13" ht="4.5" customHeight="1" x14ac:dyDescent="0.25">
      <c r="A50" s="637"/>
      <c r="B50" s="523"/>
      <c r="C50" s="523"/>
      <c r="D50" s="523"/>
      <c r="E50" s="523"/>
      <c r="F50" s="523"/>
      <c r="G50" s="523"/>
    </row>
    <row r="51" spans="1:13" ht="13.8" x14ac:dyDescent="0.25">
      <c r="A51" s="837">
        <v>2010</v>
      </c>
      <c r="B51" s="452">
        <v>296</v>
      </c>
      <c r="C51" s="452">
        <v>37586</v>
      </c>
      <c r="D51" s="452">
        <v>8012</v>
      </c>
      <c r="E51" s="452" t="s">
        <v>1202</v>
      </c>
      <c r="F51" s="452">
        <v>13</v>
      </c>
      <c r="G51" s="452">
        <v>107059</v>
      </c>
      <c r="H51" s="48"/>
      <c r="I51" s="120"/>
      <c r="J51" s="120"/>
      <c r="K51" s="120"/>
      <c r="L51" s="120"/>
    </row>
    <row r="52" spans="1:13" ht="13.8" x14ac:dyDescent="0.25">
      <c r="A52" s="837">
        <v>2011</v>
      </c>
      <c r="B52" s="452">
        <v>305</v>
      </c>
      <c r="C52" s="452">
        <v>36375</v>
      </c>
      <c r="D52" s="452">
        <v>8263</v>
      </c>
      <c r="E52" s="452" t="s">
        <v>1202</v>
      </c>
      <c r="F52" s="452">
        <v>13</v>
      </c>
      <c r="G52" s="452">
        <v>109666</v>
      </c>
      <c r="H52" s="48"/>
      <c r="I52" s="120"/>
      <c r="J52" s="120"/>
      <c r="K52" s="120"/>
      <c r="L52" s="120"/>
    </row>
    <row r="53" spans="1:13" ht="13.8" x14ac:dyDescent="0.25">
      <c r="A53" s="837">
        <v>2012</v>
      </c>
      <c r="B53" s="452">
        <v>313</v>
      </c>
      <c r="C53" s="452">
        <v>36030</v>
      </c>
      <c r="D53" s="452">
        <v>8388</v>
      </c>
      <c r="E53" s="452">
        <v>2145</v>
      </c>
      <c r="F53" s="452">
        <v>35</v>
      </c>
      <c r="G53" s="452">
        <v>108737</v>
      </c>
      <c r="H53" s="48"/>
      <c r="I53" s="120"/>
      <c r="J53" s="120"/>
      <c r="K53" s="120"/>
      <c r="L53" s="120"/>
    </row>
    <row r="54" spans="1:13" ht="13.8" x14ac:dyDescent="0.25">
      <c r="A54" s="838">
        <v>2013</v>
      </c>
      <c r="B54" s="452">
        <v>304</v>
      </c>
      <c r="C54" s="452">
        <v>35200</v>
      </c>
      <c r="D54" s="452">
        <v>7640</v>
      </c>
      <c r="E54" s="452">
        <v>2211</v>
      </c>
      <c r="F54" s="452">
        <v>28</v>
      </c>
      <c r="G54" s="452">
        <v>104682</v>
      </c>
      <c r="H54" s="48"/>
      <c r="I54" s="120"/>
      <c r="J54" s="120"/>
      <c r="K54" s="120"/>
      <c r="L54" s="120"/>
    </row>
    <row r="55" spans="1:13" ht="13.8" x14ac:dyDescent="0.25">
      <c r="A55" s="904">
        <v>2014</v>
      </c>
      <c r="B55" s="452">
        <v>297</v>
      </c>
      <c r="C55" s="452">
        <v>34232</v>
      </c>
      <c r="D55" s="452">
        <v>6900</v>
      </c>
      <c r="E55" s="452">
        <v>2146</v>
      </c>
      <c r="F55" s="452">
        <v>26</v>
      </c>
      <c r="G55" s="452">
        <v>99772</v>
      </c>
      <c r="H55" s="48"/>
      <c r="I55" s="120"/>
      <c r="J55" s="120"/>
      <c r="K55" s="120"/>
      <c r="L55" s="120"/>
    </row>
    <row r="56" spans="1:13" ht="13.8" x14ac:dyDescent="0.25">
      <c r="A56" s="1028">
        <v>2015</v>
      </c>
      <c r="B56" s="452">
        <v>292</v>
      </c>
      <c r="C56" s="452">
        <v>36173</v>
      </c>
      <c r="D56" s="452">
        <v>7176</v>
      </c>
      <c r="E56" s="452">
        <v>2120</v>
      </c>
      <c r="F56" s="452">
        <v>21</v>
      </c>
      <c r="G56" s="452">
        <v>105176</v>
      </c>
      <c r="H56" s="48"/>
      <c r="I56" s="120"/>
      <c r="J56" s="120"/>
      <c r="K56" s="120"/>
      <c r="L56" s="120"/>
    </row>
    <row r="57" spans="1:13" ht="13.8" x14ac:dyDescent="0.25">
      <c r="A57" s="1082">
        <v>2016</v>
      </c>
      <c r="B57" s="452">
        <v>316</v>
      </c>
      <c r="C57" s="452">
        <v>38948</v>
      </c>
      <c r="D57" s="452">
        <v>7709</v>
      </c>
      <c r="E57" s="452">
        <v>2352</v>
      </c>
      <c r="F57" s="452">
        <v>26</v>
      </c>
      <c r="G57" s="452">
        <v>115148</v>
      </c>
      <c r="H57" s="48"/>
      <c r="I57" s="120"/>
      <c r="J57" s="120"/>
      <c r="K57" s="120"/>
      <c r="L57" s="120"/>
    </row>
    <row r="58" spans="1:13" ht="13.8" x14ac:dyDescent="0.25">
      <c r="A58" s="1214">
        <v>2017</v>
      </c>
      <c r="B58" s="452">
        <v>323</v>
      </c>
      <c r="C58" s="452">
        <v>41653</v>
      </c>
      <c r="D58" s="452">
        <v>7911</v>
      </c>
      <c r="E58" s="452">
        <v>2344</v>
      </c>
      <c r="F58" s="452">
        <v>28</v>
      </c>
      <c r="G58" s="452">
        <v>119125</v>
      </c>
      <c r="H58" s="48"/>
      <c r="I58" s="120"/>
      <c r="J58" s="120"/>
      <c r="K58" s="120"/>
      <c r="L58" s="905"/>
    </row>
    <row r="59" spans="1:13" ht="13.8" x14ac:dyDescent="0.25">
      <c r="A59" s="1317">
        <v>2018</v>
      </c>
      <c r="B59" s="452">
        <v>328</v>
      </c>
      <c r="C59" s="452">
        <v>42817</v>
      </c>
      <c r="D59" s="452">
        <v>8715</v>
      </c>
      <c r="E59" s="452">
        <v>2402</v>
      </c>
      <c r="F59" s="452">
        <v>44</v>
      </c>
      <c r="G59" s="452">
        <v>123022</v>
      </c>
      <c r="H59" s="48"/>
      <c r="I59" s="120"/>
      <c r="J59" s="120"/>
      <c r="K59" s="120"/>
      <c r="L59" s="905"/>
    </row>
    <row r="60" spans="1:13" x14ac:dyDescent="0.25">
      <c r="A60" s="464" t="s">
        <v>1400</v>
      </c>
      <c r="B60" s="525">
        <v>1.5479876160990669</v>
      </c>
      <c r="C60" s="525">
        <v>2.7945166014452738</v>
      </c>
      <c r="D60" s="525">
        <v>10.163064087978757</v>
      </c>
      <c r="E60" s="525">
        <v>2.4744027303754246</v>
      </c>
      <c r="F60" s="525">
        <v>57.142857142857139</v>
      </c>
      <c r="G60" s="525">
        <v>3.2713536201468996</v>
      </c>
      <c r="H60" s="48"/>
      <c r="I60" s="120"/>
      <c r="J60" s="120"/>
      <c r="K60" s="120"/>
      <c r="L60" s="120"/>
      <c r="M60" s="175"/>
    </row>
    <row r="61" spans="1:13" ht="13.8" x14ac:dyDescent="0.25">
      <c r="A61" s="43"/>
      <c r="B61" s="13"/>
      <c r="C61" s="13"/>
      <c r="D61" s="13"/>
      <c r="E61" s="13"/>
      <c r="F61" s="13"/>
      <c r="G61" s="13"/>
      <c r="H61" s="48"/>
      <c r="I61" s="120"/>
      <c r="J61" s="120"/>
      <c r="K61" s="120"/>
      <c r="L61" s="905"/>
      <c r="M61" s="48"/>
    </row>
    <row r="62" spans="1:13" ht="13.8" x14ac:dyDescent="0.25">
      <c r="A62" s="1114" t="s">
        <v>2023</v>
      </c>
      <c r="B62" s="13"/>
      <c r="C62" s="13"/>
      <c r="D62" s="13"/>
      <c r="E62" s="13"/>
      <c r="F62" s="13"/>
      <c r="G62" s="13"/>
      <c r="H62" s="48"/>
      <c r="I62" s="120"/>
      <c r="J62" s="120"/>
      <c r="K62" s="120"/>
      <c r="L62" s="905"/>
      <c r="M62" s="48"/>
    </row>
    <row r="63" spans="1:13" ht="12.75" customHeight="1" x14ac:dyDescent="0.25">
      <c r="A63" s="10"/>
      <c r="B63" s="47"/>
      <c r="C63" s="47"/>
      <c r="D63" s="47"/>
      <c r="E63" s="47"/>
      <c r="F63" s="47"/>
      <c r="G63" s="47"/>
      <c r="M63" s="120"/>
    </row>
    <row r="64" spans="1:13" s="27" customFormat="1" ht="13.8" x14ac:dyDescent="0.25">
      <c r="A64" s="27" t="s">
        <v>341</v>
      </c>
    </row>
    <row r="66" spans="1:9" ht="13.8" x14ac:dyDescent="0.25">
      <c r="A66" s="27" t="s">
        <v>1097</v>
      </c>
    </row>
    <row r="68" spans="1:9" ht="17.399999999999999" x14ac:dyDescent="0.3">
      <c r="A68" s="1436" t="s">
        <v>336</v>
      </c>
      <c r="B68" s="1436"/>
      <c r="C68" s="1436"/>
      <c r="D68" s="1436"/>
      <c r="E68" s="1436"/>
      <c r="F68" s="1436"/>
      <c r="G68" s="1436"/>
      <c r="H68" s="30"/>
    </row>
    <row r="69" spans="1:9" ht="17.399999999999999" x14ac:dyDescent="0.3">
      <c r="A69" s="1436" t="s">
        <v>2324</v>
      </c>
      <c r="B69" s="1436"/>
      <c r="C69" s="1436"/>
      <c r="D69" s="1436"/>
      <c r="E69" s="1436"/>
      <c r="F69" s="1436"/>
      <c r="G69" s="1436"/>
      <c r="H69" s="30"/>
    </row>
    <row r="70" spans="1:9" ht="12.75" customHeight="1" x14ac:dyDescent="0.3">
      <c r="A70" s="16"/>
      <c r="B70" s="16"/>
      <c r="C70" s="16"/>
      <c r="D70" s="16"/>
      <c r="E70" s="16"/>
      <c r="F70" s="16"/>
      <c r="G70" s="16"/>
      <c r="H70" s="16"/>
    </row>
    <row r="72" spans="1:9" ht="15.6" x14ac:dyDescent="0.3">
      <c r="C72" s="38">
        <v>2015</v>
      </c>
      <c r="D72" s="38">
        <v>2016</v>
      </c>
      <c r="E72" s="38">
        <v>2017</v>
      </c>
      <c r="F72" s="38">
        <v>2018</v>
      </c>
      <c r="G72" s="38">
        <v>2019</v>
      </c>
    </row>
    <row r="73" spans="1:9" ht="4.5" customHeight="1" thickBot="1" x14ac:dyDescent="0.3">
      <c r="A73" s="25"/>
      <c r="B73" s="25"/>
      <c r="C73" s="19"/>
      <c r="D73" s="19"/>
      <c r="E73" s="19"/>
      <c r="F73" s="19"/>
      <c r="G73" s="19"/>
    </row>
    <row r="74" spans="1:9" ht="4.5" customHeight="1" x14ac:dyDescent="0.25">
      <c r="C74" s="15"/>
      <c r="D74" s="15"/>
      <c r="E74" s="15"/>
      <c r="F74" s="15"/>
      <c r="G74" s="15"/>
    </row>
    <row r="75" spans="1:9" ht="13.8" x14ac:dyDescent="0.25">
      <c r="A75" s="161" t="s">
        <v>430</v>
      </c>
      <c r="B75" s="161"/>
      <c r="C75" s="167">
        <v>158752</v>
      </c>
      <c r="D75" s="167">
        <v>175982</v>
      </c>
      <c r="E75" s="167">
        <v>185183</v>
      </c>
      <c r="F75" s="167">
        <v>184449</v>
      </c>
      <c r="G75" s="167">
        <v>190761</v>
      </c>
      <c r="H75" s="459"/>
      <c r="I75" s="120"/>
    </row>
    <row r="76" spans="1:9" ht="13.8" x14ac:dyDescent="0.25">
      <c r="A76" s="161" t="s">
        <v>431</v>
      </c>
      <c r="B76" s="161"/>
      <c r="C76" s="167">
        <v>157876</v>
      </c>
      <c r="D76" s="167">
        <v>178252</v>
      </c>
      <c r="E76" s="167">
        <v>185505</v>
      </c>
      <c r="F76" s="167">
        <v>186281</v>
      </c>
      <c r="G76" s="167">
        <v>192422</v>
      </c>
      <c r="H76" s="459"/>
      <c r="I76" s="120"/>
    </row>
    <row r="77" spans="1:9" ht="4.5" customHeight="1" x14ac:dyDescent="0.25">
      <c r="A77" s="161"/>
      <c r="B77" s="161"/>
      <c r="C77" s="215"/>
      <c r="D77" s="215"/>
      <c r="E77" s="215"/>
      <c r="F77" s="215"/>
      <c r="G77" s="215"/>
    </row>
    <row r="78" spans="1:9" ht="4.5" customHeight="1" x14ac:dyDescent="0.25">
      <c r="A78" s="161"/>
      <c r="B78" s="161"/>
      <c r="C78" s="167"/>
      <c r="D78" s="167"/>
      <c r="E78" s="167"/>
      <c r="F78" s="167"/>
      <c r="G78" s="167"/>
    </row>
    <row r="79" spans="1:9" ht="13.8" x14ac:dyDescent="0.25">
      <c r="A79" s="33" t="s">
        <v>432</v>
      </c>
      <c r="B79" s="33"/>
      <c r="C79" s="318">
        <f>SUM(C75:C76)</f>
        <v>316628</v>
      </c>
      <c r="D79" s="318">
        <f>SUM(D75:D76)</f>
        <v>354234</v>
      </c>
      <c r="E79" s="318">
        <f>SUM(E75:E76)</f>
        <v>370688</v>
      </c>
      <c r="F79" s="318">
        <f>SUM(F75:F76)</f>
        <v>370730</v>
      </c>
      <c r="G79" s="318">
        <f>SUM(G75:G76)</f>
        <v>383183</v>
      </c>
      <c r="H79" s="459"/>
    </row>
    <row r="80" spans="1:9" s="43" customFormat="1" ht="11.4" x14ac:dyDescent="0.2">
      <c r="A80" s="43" t="s">
        <v>1400</v>
      </c>
      <c r="C80" s="347">
        <v>-0.37724925824426103</v>
      </c>
      <c r="D80" s="347">
        <f>(D79/C79-1)*100</f>
        <v>11.877029195143818</v>
      </c>
      <c r="E80" s="347">
        <f>(E79/D79-1)*100</f>
        <v>4.6449522067333993</v>
      </c>
      <c r="F80" s="347">
        <f>(F79/E79-1)*100</f>
        <v>1.1330283149169063E-2</v>
      </c>
      <c r="G80" s="347">
        <f>(G79/F79-1)*100</f>
        <v>3.3590483640385083</v>
      </c>
    </row>
    <row r="81" spans="1:7" s="43" customFormat="1" ht="11.4" x14ac:dyDescent="0.2">
      <c r="C81" s="198"/>
      <c r="D81" s="198"/>
      <c r="E81" s="198"/>
      <c r="F81" s="198"/>
      <c r="G81" s="198"/>
    </row>
    <row r="83" spans="1:7" ht="13.8" x14ac:dyDescent="0.25">
      <c r="A83" s="27" t="s">
        <v>1014</v>
      </c>
    </row>
  </sheetData>
  <customSheetViews>
    <customSheetView guid="{F67F5823-51D5-4D47-B100-5B47C1E6BCB9}" showPageBreaks="1" fitToPage="1" printArea="1" topLeftCell="A61">
      <selection activeCell="H77" sqref="H76:H77"/>
      <pageMargins left="0.75" right="0.75" top="1" bottom="1" header="0.5" footer="0.5"/>
      <printOptions horizontalCentered="1"/>
      <pageSetup scale="60" firstPageNumber="33" orientation="portrait" horizontalDpi="4294967293" verticalDpi="300" r:id="rId1"/>
      <headerFooter alignWithMargins="0">
        <oddFooter>&amp;C&amp;P</oddFooter>
      </headerFooter>
    </customSheetView>
    <customSheetView guid="{9014CDA8-C3FC-41E6-A045-DAEFC55B82B1}" showPageBreaks="1" fitToPage="1" printArea="1" topLeftCell="A61">
      <selection activeCell="H77" sqref="H76:H77"/>
      <pageMargins left="0.75" right="0.75" top="1" bottom="1" header="0.5" footer="0.5"/>
      <printOptions horizontalCentered="1"/>
      <pageSetup scale="60" firstPageNumber="33" orientation="portrait" horizontalDpi="4294967293" verticalDpi="300" r:id="rId2"/>
      <headerFooter alignWithMargins="0">
        <oddFooter>&amp;C&amp;P</oddFooter>
      </headerFooter>
    </customSheetView>
  </customSheetViews>
  <mergeCells count="8">
    <mergeCell ref="A68:G68"/>
    <mergeCell ref="A69:G69"/>
    <mergeCell ref="A44:G44"/>
    <mergeCell ref="A1:G1"/>
    <mergeCell ref="A3:G3"/>
    <mergeCell ref="A5:G5"/>
    <mergeCell ref="A21:G21"/>
    <mergeCell ref="A16:G16"/>
  </mergeCells>
  <phoneticPr fontId="0" type="noConversion"/>
  <printOptions horizontalCentered="1"/>
  <pageMargins left="0.74803149606299202" right="0.74803149606299202" top="0.98425196850393704" bottom="0.98425196850393704" header="0.511811023622047" footer="0.511811023622047"/>
  <pageSetup scale="64" firstPageNumber="27" orientation="portrait" useFirstPageNumber="1" r:id="rId3"/>
  <headerFooter alignWithMargins="0"/>
  <legacyDrawingHF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fitToPage="1"/>
  </sheetPr>
  <dimension ref="A1:K80"/>
  <sheetViews>
    <sheetView zoomScaleNormal="100" workbookViewId="0">
      <selection sqref="A1:K1"/>
    </sheetView>
  </sheetViews>
  <sheetFormatPr defaultColWidth="9.109375" defaultRowHeight="13.2" x14ac:dyDescent="0.25"/>
  <cols>
    <col min="1" max="1" width="50.33203125" style="915" customWidth="1"/>
    <col min="2" max="11" width="9.88671875" style="915" customWidth="1"/>
    <col min="12" max="16384" width="9.109375" style="915"/>
  </cols>
  <sheetData>
    <row r="1" spans="1:11" ht="18" customHeight="1" x14ac:dyDescent="0.3">
      <c r="A1" s="1519" t="s">
        <v>918</v>
      </c>
      <c r="B1" s="1519"/>
      <c r="C1" s="1519"/>
      <c r="D1" s="1519"/>
      <c r="E1" s="1519"/>
      <c r="F1" s="1519"/>
      <c r="G1" s="1519"/>
      <c r="H1" s="1519"/>
      <c r="I1" s="1519"/>
      <c r="J1" s="1519"/>
      <c r="K1" s="1519"/>
    </row>
    <row r="2" spans="1:11" ht="17.399999999999999" x14ac:dyDescent="0.3">
      <c r="A2" s="948"/>
    </row>
    <row r="3" spans="1:11" ht="17.399999999999999" x14ac:dyDescent="0.3">
      <c r="A3" s="1520" t="s">
        <v>556</v>
      </c>
      <c r="B3" s="1520"/>
      <c r="C3" s="1520"/>
      <c r="D3" s="1520"/>
      <c r="E3" s="1520"/>
      <c r="F3" s="1520"/>
      <c r="G3" s="1520"/>
      <c r="H3" s="1520"/>
      <c r="I3" s="1520"/>
      <c r="J3" s="1520"/>
      <c r="K3" s="1520"/>
    </row>
    <row r="4" spans="1:11" ht="12.75" customHeight="1" x14ac:dyDescent="0.3">
      <c r="A4" s="947"/>
      <c r="B4" s="947"/>
      <c r="C4" s="947"/>
      <c r="D4" s="947"/>
      <c r="E4" s="947"/>
    </row>
    <row r="5" spans="1:11" ht="17.399999999999999" x14ac:dyDescent="0.3">
      <c r="A5" s="1519" t="s">
        <v>2557</v>
      </c>
      <c r="B5" s="1519"/>
      <c r="C5" s="1519"/>
      <c r="D5" s="1519"/>
      <c r="E5" s="1519"/>
      <c r="F5" s="1519"/>
      <c r="G5" s="1519"/>
      <c r="H5" s="1519"/>
      <c r="I5" s="1519"/>
      <c r="J5" s="1519"/>
      <c r="K5" s="1519"/>
    </row>
    <row r="6" spans="1:11" ht="17.399999999999999" x14ac:dyDescent="0.3">
      <c r="A6" s="1519" t="s">
        <v>1861</v>
      </c>
      <c r="B6" s="1519"/>
      <c r="C6" s="1519"/>
      <c r="D6" s="1519"/>
      <c r="E6" s="1519"/>
      <c r="F6" s="1519"/>
      <c r="G6" s="1519"/>
      <c r="H6" s="1519"/>
      <c r="I6" s="1519"/>
      <c r="J6" s="1519"/>
      <c r="K6" s="1519"/>
    </row>
    <row r="7" spans="1:11" s="916" customFormat="1" ht="12" customHeight="1" x14ac:dyDescent="0.25">
      <c r="B7" s="946"/>
      <c r="C7" s="946"/>
      <c r="D7" s="946"/>
      <c r="E7" s="946"/>
    </row>
    <row r="8" spans="1:11" s="940" customFormat="1" ht="18" x14ac:dyDescent="0.3">
      <c r="B8" s="938" t="s">
        <v>2169</v>
      </c>
      <c r="C8" s="938" t="s">
        <v>2170</v>
      </c>
      <c r="D8" s="938" t="s">
        <v>2171</v>
      </c>
      <c r="E8" s="938" t="s">
        <v>1719</v>
      </c>
      <c r="F8" s="938" t="s">
        <v>1835</v>
      </c>
      <c r="G8" s="938" t="s">
        <v>1899</v>
      </c>
      <c r="H8" s="938" t="s">
        <v>1946</v>
      </c>
      <c r="I8" s="938" t="s">
        <v>2143</v>
      </c>
      <c r="J8" s="938" t="s">
        <v>2209</v>
      </c>
      <c r="K8" s="938" t="s">
        <v>2208</v>
      </c>
    </row>
    <row r="9" spans="1:11" s="916" customFormat="1" ht="4.5" customHeight="1" thickBot="1" x14ac:dyDescent="0.35">
      <c r="A9" s="933"/>
      <c r="B9" s="932">
        <v>0</v>
      </c>
      <c r="C9" s="932"/>
      <c r="D9" s="932"/>
      <c r="E9" s="932"/>
      <c r="F9" s="932"/>
      <c r="G9" s="932"/>
      <c r="H9" s="932"/>
      <c r="I9" s="932"/>
      <c r="J9" s="932"/>
      <c r="K9" s="932"/>
    </row>
    <row r="10" spans="1:11" s="916" customFormat="1" ht="4.5" customHeight="1" x14ac:dyDescent="0.25">
      <c r="B10" s="920"/>
      <c r="C10" s="920"/>
      <c r="D10" s="920"/>
      <c r="E10" s="920"/>
      <c r="F10" s="920"/>
      <c r="G10" s="920"/>
      <c r="H10" s="920"/>
      <c r="I10" s="920"/>
      <c r="J10" s="920"/>
      <c r="K10" s="920"/>
    </row>
    <row r="11" spans="1:11" s="940" customFormat="1" ht="13.8" x14ac:dyDescent="0.25">
      <c r="A11" s="945" t="s">
        <v>1860</v>
      </c>
      <c r="B11" s="1088">
        <v>57.5</v>
      </c>
      <c r="C11" s="1088">
        <v>59.4</v>
      </c>
      <c r="D11" s="1088">
        <v>57.2</v>
      </c>
      <c r="E11" s="1088">
        <v>72.3</v>
      </c>
      <c r="F11" s="1088">
        <v>84.9</v>
      </c>
      <c r="G11" s="1088">
        <v>86</v>
      </c>
      <c r="H11" s="1088">
        <v>74.8</v>
      </c>
      <c r="I11" s="1088">
        <v>66.400000000000006</v>
      </c>
      <c r="J11" s="1088">
        <v>63.9</v>
      </c>
      <c r="K11" s="1088">
        <v>57.5</v>
      </c>
    </row>
    <row r="12" spans="1:11" s="940" customFormat="1" ht="13.8" x14ac:dyDescent="0.25">
      <c r="A12" s="945" t="s">
        <v>1859</v>
      </c>
      <c r="B12" s="1088">
        <v>53.5</v>
      </c>
      <c r="C12" s="1088">
        <v>80.2</v>
      </c>
      <c r="D12" s="1088">
        <v>81.5</v>
      </c>
      <c r="E12" s="1088">
        <v>91.7</v>
      </c>
      <c r="F12" s="1088">
        <v>98.2</v>
      </c>
      <c r="G12" s="1088">
        <v>114.4</v>
      </c>
      <c r="H12" s="1088">
        <v>140</v>
      </c>
      <c r="I12" s="1088">
        <v>174.8</v>
      </c>
      <c r="J12" s="1088">
        <v>190.3</v>
      </c>
      <c r="K12" s="1088">
        <v>180.9</v>
      </c>
    </row>
    <row r="13" spans="1:11" s="940" customFormat="1" ht="13.8" x14ac:dyDescent="0.25">
      <c r="A13" s="945" t="s">
        <v>1858</v>
      </c>
      <c r="B13" s="1088">
        <v>38.4</v>
      </c>
      <c r="C13" s="1088">
        <v>45.4</v>
      </c>
      <c r="D13" s="1088">
        <v>39.9</v>
      </c>
      <c r="E13" s="1088">
        <v>44</v>
      </c>
      <c r="F13" s="1088">
        <v>48.7</v>
      </c>
      <c r="G13" s="1088">
        <v>48.9</v>
      </c>
      <c r="H13" s="1088">
        <v>54.7</v>
      </c>
      <c r="I13" s="1088">
        <v>63</v>
      </c>
      <c r="J13" s="1088">
        <v>65.2</v>
      </c>
      <c r="K13" s="1088">
        <v>63.5</v>
      </c>
    </row>
    <row r="14" spans="1:11" s="940" customFormat="1" ht="13.8" x14ac:dyDescent="0.25">
      <c r="A14" s="945" t="s">
        <v>1857</v>
      </c>
      <c r="B14" s="1088">
        <v>4.2</v>
      </c>
      <c r="C14" s="1088">
        <v>4.3</v>
      </c>
      <c r="D14" s="1088">
        <v>3.6</v>
      </c>
      <c r="E14" s="1088">
        <v>2</v>
      </c>
      <c r="F14" s="1088">
        <v>2.2000000000000002</v>
      </c>
      <c r="G14" s="1088">
        <v>2.4</v>
      </c>
      <c r="H14" s="1088">
        <v>2.6</v>
      </c>
      <c r="I14" s="1088">
        <v>2.8</v>
      </c>
      <c r="J14" s="1088">
        <v>2.7</v>
      </c>
      <c r="K14" s="1088">
        <v>2.6</v>
      </c>
    </row>
    <row r="15" spans="1:11" s="940" customFormat="1" ht="13.8" x14ac:dyDescent="0.25">
      <c r="A15" s="945" t="s">
        <v>1856</v>
      </c>
      <c r="B15" s="1088">
        <v>53.1</v>
      </c>
      <c r="C15" s="1088">
        <v>55.6</v>
      </c>
      <c r="D15" s="1088">
        <v>56.1</v>
      </c>
      <c r="E15" s="1088">
        <v>57.8</v>
      </c>
      <c r="F15" s="1088">
        <v>58.1</v>
      </c>
      <c r="G15" s="1088">
        <v>60.7</v>
      </c>
      <c r="H15" s="1088">
        <v>65.8</v>
      </c>
      <c r="I15" s="1088">
        <v>72.400000000000006</v>
      </c>
      <c r="J15" s="1088">
        <v>81.3</v>
      </c>
      <c r="K15" s="1088">
        <v>87.6</v>
      </c>
    </row>
    <row r="16" spans="1:11" s="940" customFormat="1" ht="13.8" x14ac:dyDescent="0.25">
      <c r="A16" s="945" t="s">
        <v>1855</v>
      </c>
      <c r="B16" s="1088">
        <v>191.3</v>
      </c>
      <c r="C16" s="1088">
        <v>214.8</v>
      </c>
      <c r="D16" s="1088">
        <v>251.3</v>
      </c>
      <c r="E16" s="1088">
        <v>249.3</v>
      </c>
      <c r="F16" s="1088">
        <v>263.60000000000002</v>
      </c>
      <c r="G16" s="1088">
        <v>269.60000000000002</v>
      </c>
      <c r="H16" s="1088">
        <v>227.9</v>
      </c>
      <c r="I16" s="1088">
        <v>220.3</v>
      </c>
      <c r="J16" s="1088">
        <v>249.2</v>
      </c>
      <c r="K16" s="1088">
        <v>283.2</v>
      </c>
    </row>
    <row r="17" spans="1:11" s="940" customFormat="1" ht="13.8" x14ac:dyDescent="0.25">
      <c r="A17" s="945" t="s">
        <v>1854</v>
      </c>
      <c r="B17" s="1088">
        <v>31.5</v>
      </c>
      <c r="C17" s="1088">
        <v>32.700000000000003</v>
      </c>
      <c r="D17" s="1088">
        <v>34.4</v>
      </c>
      <c r="E17" s="1088">
        <v>34.9</v>
      </c>
      <c r="F17" s="1088">
        <v>34.799999999999997</v>
      </c>
      <c r="G17" s="1088">
        <v>36.700000000000003</v>
      </c>
      <c r="H17" s="1088">
        <v>40.1</v>
      </c>
      <c r="I17" s="1088">
        <v>43.4</v>
      </c>
      <c r="J17" s="1088">
        <v>45.9</v>
      </c>
      <c r="K17" s="1088">
        <v>47.3</v>
      </c>
    </row>
    <row r="18" spans="1:11" s="940" customFormat="1" ht="13.8" x14ac:dyDescent="0.25">
      <c r="A18" s="945" t="s">
        <v>1853</v>
      </c>
      <c r="B18" s="1088">
        <v>3.6</v>
      </c>
      <c r="C18" s="1088">
        <v>4</v>
      </c>
      <c r="D18" s="1088">
        <v>4.3</v>
      </c>
      <c r="E18" s="1088">
        <v>4.4000000000000004</v>
      </c>
      <c r="F18" s="1088">
        <v>4.8</v>
      </c>
      <c r="G18" s="1088">
        <v>5.4</v>
      </c>
      <c r="H18" s="1088">
        <v>5.7</v>
      </c>
      <c r="I18" s="1088">
        <v>6.1</v>
      </c>
      <c r="J18" s="1088">
        <v>6.6</v>
      </c>
      <c r="K18" s="1088">
        <v>6.9</v>
      </c>
    </row>
    <row r="19" spans="1:11" s="940" customFormat="1" ht="13.8" x14ac:dyDescent="0.25">
      <c r="A19" s="945" t="s">
        <v>1852</v>
      </c>
      <c r="B19" s="1088">
        <v>3.5</v>
      </c>
      <c r="C19" s="1088">
        <v>3.5</v>
      </c>
      <c r="D19" s="1088">
        <v>3.8</v>
      </c>
      <c r="E19" s="1088">
        <v>4</v>
      </c>
      <c r="F19" s="1088">
        <v>3.9</v>
      </c>
      <c r="G19" s="1088">
        <v>4.0999999999999996</v>
      </c>
      <c r="H19" s="1088">
        <v>4.0999999999999996</v>
      </c>
      <c r="I19" s="1088">
        <v>4.2</v>
      </c>
      <c r="J19" s="1088">
        <v>4.4000000000000004</v>
      </c>
      <c r="K19" s="1088">
        <v>4.5999999999999996</v>
      </c>
    </row>
    <row r="20" spans="1:11" s="940" customFormat="1" ht="13.8" x14ac:dyDescent="0.25">
      <c r="A20" s="945" t="s">
        <v>1851</v>
      </c>
      <c r="B20" s="1088">
        <v>27.7</v>
      </c>
      <c r="C20" s="1088">
        <v>28.8</v>
      </c>
      <c r="D20" s="1088">
        <v>29.4</v>
      </c>
      <c r="E20" s="1088">
        <v>30.5</v>
      </c>
      <c r="F20" s="1088">
        <v>30.2</v>
      </c>
      <c r="G20" s="1088">
        <v>31.2</v>
      </c>
      <c r="H20" s="1088">
        <v>32</v>
      </c>
      <c r="I20" s="1088">
        <v>36.700000000000003</v>
      </c>
      <c r="J20" s="1088">
        <v>38.9</v>
      </c>
      <c r="K20" s="1088">
        <v>39.6</v>
      </c>
    </row>
    <row r="21" spans="1:11" s="940" customFormat="1" ht="13.8" x14ac:dyDescent="0.25">
      <c r="A21" s="945" t="s">
        <v>1850</v>
      </c>
      <c r="B21" s="1088">
        <v>4.9000000000000004</v>
      </c>
      <c r="C21" s="1088">
        <v>4.5999999999999996</v>
      </c>
      <c r="D21" s="1088">
        <v>4.9000000000000004</v>
      </c>
      <c r="E21" s="1088">
        <v>4.5</v>
      </c>
      <c r="F21" s="1088">
        <v>5</v>
      </c>
      <c r="G21" s="1088">
        <v>5.5</v>
      </c>
      <c r="H21" s="1088">
        <v>5.3</v>
      </c>
      <c r="I21" s="1088">
        <v>5.3</v>
      </c>
      <c r="J21" s="1088">
        <v>5.5</v>
      </c>
      <c r="K21" s="1088">
        <v>5.3</v>
      </c>
    </row>
    <row r="22" spans="1:11" s="940" customFormat="1" ht="13.8" x14ac:dyDescent="0.25">
      <c r="A22" s="945" t="s">
        <v>1849</v>
      </c>
      <c r="B22" s="1088">
        <v>3.1</v>
      </c>
      <c r="C22" s="1088">
        <v>3.1</v>
      </c>
      <c r="D22" s="1088">
        <v>3.2</v>
      </c>
      <c r="E22" s="1088">
        <v>3.2</v>
      </c>
      <c r="F22" s="1088">
        <v>3.5</v>
      </c>
      <c r="G22" s="1088">
        <v>3.7</v>
      </c>
      <c r="H22" s="1088">
        <v>3.7</v>
      </c>
      <c r="I22" s="1088">
        <v>3.8</v>
      </c>
      <c r="J22" s="1088">
        <v>3.9</v>
      </c>
      <c r="K22" s="1088">
        <v>4.0999999999999996</v>
      </c>
    </row>
    <row r="23" spans="1:11" s="940" customFormat="1" ht="13.8" x14ac:dyDescent="0.25">
      <c r="A23" s="945" t="s">
        <v>1848</v>
      </c>
      <c r="B23" s="1088">
        <v>25.7</v>
      </c>
      <c r="C23" s="1088">
        <v>29.4</v>
      </c>
      <c r="D23" s="1088">
        <v>31.1</v>
      </c>
      <c r="E23" s="1088">
        <v>33.9</v>
      </c>
      <c r="F23" s="1088">
        <v>34.200000000000003</v>
      </c>
      <c r="G23" s="1088">
        <v>36.1</v>
      </c>
      <c r="H23" s="1088">
        <v>36.4</v>
      </c>
      <c r="I23" s="1088">
        <v>38.9</v>
      </c>
      <c r="J23" s="1088">
        <v>42.4</v>
      </c>
      <c r="K23" s="1088">
        <v>44.3</v>
      </c>
    </row>
    <row r="24" spans="1:11" s="940" customFormat="1" ht="13.8" x14ac:dyDescent="0.25">
      <c r="A24" s="945" t="s">
        <v>1847</v>
      </c>
      <c r="B24" s="1088">
        <v>3.7</v>
      </c>
      <c r="C24" s="1088">
        <v>3.8</v>
      </c>
      <c r="D24" s="1088">
        <v>3.7</v>
      </c>
      <c r="E24" s="1088">
        <v>3.6</v>
      </c>
      <c r="F24" s="1088">
        <v>3.6</v>
      </c>
      <c r="G24" s="1088">
        <v>3.5</v>
      </c>
      <c r="H24" s="1088">
        <v>3.9</v>
      </c>
      <c r="I24" s="1088">
        <v>3.5</v>
      </c>
      <c r="J24" s="1088">
        <v>4.2</v>
      </c>
      <c r="K24" s="1088">
        <v>4.2</v>
      </c>
    </row>
    <row r="25" spans="1:11" s="940" customFormat="1" ht="13.8" x14ac:dyDescent="0.25">
      <c r="A25" s="945" t="s">
        <v>1846</v>
      </c>
      <c r="B25" s="1088">
        <v>7.6</v>
      </c>
      <c r="C25" s="1088">
        <v>7.8</v>
      </c>
      <c r="D25" s="1088">
        <v>8.3000000000000007</v>
      </c>
      <c r="E25" s="1088">
        <v>8.6999999999999993</v>
      </c>
      <c r="F25" s="1088">
        <v>8.9</v>
      </c>
      <c r="G25" s="1088">
        <v>9</v>
      </c>
      <c r="H25" s="1088">
        <v>9.4</v>
      </c>
      <c r="I25" s="1088">
        <v>9.9</v>
      </c>
      <c r="J25" s="1088">
        <v>10.4</v>
      </c>
      <c r="K25" s="1088">
        <v>11</v>
      </c>
    </row>
    <row r="26" spans="1:11" s="940" customFormat="1" ht="4.5" customHeight="1" thickBot="1" x14ac:dyDescent="0.35">
      <c r="A26" s="933"/>
      <c r="B26" s="1089"/>
      <c r="C26" s="1089"/>
      <c r="D26" s="1089"/>
      <c r="E26" s="1089"/>
      <c r="F26" s="1089"/>
      <c r="G26" s="1089"/>
      <c r="H26" s="1089"/>
      <c r="I26" s="1089"/>
      <c r="J26" s="1089"/>
      <c r="K26" s="1089"/>
    </row>
    <row r="27" spans="1:11" s="940" customFormat="1" ht="4.5" customHeight="1" x14ac:dyDescent="0.25">
      <c r="A27" s="931"/>
      <c r="B27" s="1090"/>
      <c r="C27" s="1090"/>
      <c r="D27" s="1090"/>
      <c r="E27" s="1090"/>
      <c r="F27" s="1090"/>
      <c r="G27" s="1090"/>
      <c r="H27" s="1090"/>
      <c r="I27" s="1090"/>
      <c r="J27" s="1090"/>
      <c r="K27" s="1090"/>
    </row>
    <row r="28" spans="1:11" s="940" customFormat="1" ht="13.8" x14ac:dyDescent="0.25">
      <c r="A28" s="944" t="s">
        <v>1845</v>
      </c>
      <c r="B28" s="1091">
        <v>509.5</v>
      </c>
      <c r="C28" s="1091">
        <v>577.4</v>
      </c>
      <c r="D28" s="1091">
        <v>612.79999999999995</v>
      </c>
      <c r="E28" s="1091">
        <v>644.70000000000005</v>
      </c>
      <c r="F28" s="1091">
        <v>684.5</v>
      </c>
      <c r="G28" s="1091">
        <v>717.2</v>
      </c>
      <c r="H28" s="1091">
        <v>706.2</v>
      </c>
      <c r="I28" s="1091">
        <v>751.6</v>
      </c>
      <c r="J28" s="1091">
        <v>814.8</v>
      </c>
      <c r="K28" s="1091">
        <v>842.7</v>
      </c>
    </row>
    <row r="29" spans="1:11" s="940" customFormat="1" ht="14.4" x14ac:dyDescent="0.3">
      <c r="A29" s="943" t="s">
        <v>1844</v>
      </c>
      <c r="B29" s="1092">
        <v>14.897660818713451</v>
      </c>
      <c r="C29" s="1092">
        <v>15.967920353982301</v>
      </c>
      <c r="D29" s="1092">
        <v>16.164600369295698</v>
      </c>
      <c r="E29" s="1092">
        <v>16.543494996150887</v>
      </c>
      <c r="F29" s="1092">
        <v>17.061316051844464</v>
      </c>
      <c r="G29" s="1092">
        <v>17.403542829410338</v>
      </c>
      <c r="H29" s="1092">
        <v>16.826304503216587</v>
      </c>
      <c r="I29" s="1092">
        <v>17.370002311070028</v>
      </c>
      <c r="J29" s="1092">
        <v>18.114717652289904</v>
      </c>
      <c r="K29" s="1092">
        <v>18.15381301163292</v>
      </c>
    </row>
    <row r="30" spans="1:11" s="940" customFormat="1" ht="14.4" x14ac:dyDescent="0.3">
      <c r="A30" s="943"/>
      <c r="B30" s="942"/>
      <c r="C30" s="942"/>
      <c r="D30" s="942"/>
      <c r="E30" s="941"/>
      <c r="F30" s="941"/>
      <c r="G30" s="941"/>
      <c r="H30" s="941"/>
      <c r="I30" s="941"/>
      <c r="J30" s="941"/>
      <c r="K30" s="941"/>
    </row>
    <row r="31" spans="1:11" s="940" customFormat="1" ht="14.4" x14ac:dyDescent="0.3">
      <c r="A31" s="161" t="s">
        <v>1344</v>
      </c>
      <c r="B31" s="941"/>
      <c r="C31" s="942"/>
      <c r="D31" s="942"/>
      <c r="E31" s="942"/>
      <c r="F31" s="941"/>
      <c r="G31" s="941"/>
      <c r="H31" s="941"/>
      <c r="I31" s="941"/>
      <c r="J31" s="941"/>
      <c r="K31" s="941"/>
    </row>
    <row r="32" spans="1:11" s="940" customFormat="1" ht="14.4" x14ac:dyDescent="0.3">
      <c r="A32" s="161"/>
      <c r="B32" s="941"/>
      <c r="C32" s="942"/>
      <c r="D32" s="942"/>
      <c r="E32" s="942"/>
      <c r="F32" s="941"/>
      <c r="G32" s="941"/>
      <c r="H32" s="941"/>
      <c r="I32" s="941"/>
      <c r="J32" s="941"/>
      <c r="K32" s="941"/>
    </row>
    <row r="33" spans="1:11" ht="13.8" x14ac:dyDescent="0.25">
      <c r="A33" s="1521" t="s">
        <v>2309</v>
      </c>
      <c r="B33" s="1521"/>
      <c r="C33" s="1521"/>
      <c r="D33" s="1521"/>
      <c r="E33" s="1521"/>
      <c r="F33" s="1521"/>
      <c r="G33" s="1521"/>
      <c r="H33" s="1521"/>
      <c r="I33" s="1521"/>
      <c r="J33" s="1521"/>
      <c r="K33" s="1521"/>
    </row>
    <row r="34" spans="1:11" ht="13.8" x14ac:dyDescent="0.25">
      <c r="A34" s="916"/>
    </row>
    <row r="35" spans="1:11" ht="18" customHeight="1" x14ac:dyDescent="0.3">
      <c r="A35" s="1519" t="s">
        <v>919</v>
      </c>
      <c r="B35" s="1519"/>
      <c r="C35" s="1519"/>
      <c r="D35" s="1519"/>
      <c r="E35" s="1519"/>
      <c r="F35" s="1519"/>
      <c r="G35" s="1519"/>
      <c r="H35" s="1519"/>
      <c r="I35" s="1519"/>
      <c r="J35" s="1519"/>
      <c r="K35" s="1519"/>
    </row>
    <row r="37" spans="1:11" ht="17.399999999999999" x14ac:dyDescent="0.3">
      <c r="A37" s="1519" t="s">
        <v>1843</v>
      </c>
      <c r="B37" s="1519"/>
      <c r="C37" s="1519"/>
      <c r="D37" s="1519"/>
      <c r="E37" s="1519"/>
      <c r="F37" s="1519"/>
      <c r="G37" s="1519"/>
      <c r="H37" s="1519"/>
      <c r="I37" s="1519"/>
      <c r="J37" s="1519"/>
      <c r="K37" s="1519"/>
    </row>
    <row r="38" spans="1:11" ht="17.399999999999999" x14ac:dyDescent="0.3">
      <c r="A38" s="1519" t="s">
        <v>2558</v>
      </c>
      <c r="B38" s="1519"/>
      <c r="C38" s="1519"/>
      <c r="D38" s="1519"/>
      <c r="E38" s="1519"/>
      <c r="F38" s="1519"/>
      <c r="G38" s="1519"/>
      <c r="H38" s="1519"/>
      <c r="I38" s="1519"/>
      <c r="J38" s="1519"/>
      <c r="K38" s="1519"/>
    </row>
    <row r="39" spans="1:11" ht="17.399999999999999" x14ac:dyDescent="0.3">
      <c r="A39" s="1519" t="s">
        <v>542</v>
      </c>
      <c r="B39" s="1519"/>
      <c r="C39" s="1519"/>
      <c r="D39" s="1519"/>
      <c r="E39" s="1519"/>
      <c r="F39" s="1519"/>
      <c r="G39" s="1519"/>
      <c r="H39" s="1519"/>
      <c r="I39" s="1519"/>
      <c r="J39" s="1519"/>
      <c r="K39" s="1519"/>
    </row>
    <row r="40" spans="1:11" ht="15.6" x14ac:dyDescent="0.3">
      <c r="A40" s="939"/>
      <c r="B40" s="939"/>
      <c r="C40" s="939"/>
      <c r="D40" s="939"/>
      <c r="E40" s="939"/>
    </row>
    <row r="41" spans="1:11" ht="18" x14ac:dyDescent="0.3">
      <c r="A41" s="938"/>
      <c r="B41" s="939">
        <v>2010</v>
      </c>
      <c r="C41" s="939">
        <v>2011</v>
      </c>
      <c r="D41" s="939">
        <v>2012</v>
      </c>
      <c r="E41" s="939">
        <v>2013</v>
      </c>
      <c r="F41" s="939">
        <v>2014</v>
      </c>
      <c r="G41" s="939">
        <v>2015</v>
      </c>
      <c r="H41" s="939">
        <v>2016</v>
      </c>
      <c r="I41" s="939">
        <v>2017</v>
      </c>
      <c r="J41" s="939">
        <v>2018</v>
      </c>
      <c r="K41" s="939" t="s">
        <v>2430</v>
      </c>
    </row>
    <row r="42" spans="1:11" ht="4.5" customHeight="1" thickBot="1" x14ac:dyDescent="0.3">
      <c r="A42" s="937"/>
      <c r="B42" s="936"/>
      <c r="C42" s="936"/>
      <c r="D42" s="936"/>
      <c r="E42" s="936"/>
      <c r="F42" s="936"/>
      <c r="G42" s="936"/>
      <c r="H42" s="936"/>
      <c r="I42" s="936"/>
      <c r="J42" s="936"/>
      <c r="K42" s="936"/>
    </row>
    <row r="43" spans="1:11" ht="4.5" customHeight="1" x14ac:dyDescent="0.25">
      <c r="A43" s="935"/>
    </row>
    <row r="44" spans="1:11" ht="13.8" x14ac:dyDescent="0.25">
      <c r="A44" s="916" t="s">
        <v>1842</v>
      </c>
      <c r="B44" s="934">
        <v>887.14</v>
      </c>
      <c r="C44" s="934">
        <v>948.62</v>
      </c>
      <c r="D44" s="934">
        <v>965.61</v>
      </c>
      <c r="E44" s="934">
        <v>987.94</v>
      </c>
      <c r="F44" s="934">
        <v>1093.74</v>
      </c>
      <c r="G44" s="934">
        <v>1124.1500000000001</v>
      </c>
      <c r="H44" s="934">
        <v>1074.79</v>
      </c>
      <c r="I44" s="934">
        <v>1120.3900000000001</v>
      </c>
      <c r="J44" s="934">
        <v>1072.76</v>
      </c>
      <c r="K44" s="934">
        <v>1111.67</v>
      </c>
    </row>
    <row r="45" spans="1:11" ht="13.8" x14ac:dyDescent="0.25">
      <c r="A45" s="916" t="s">
        <v>745</v>
      </c>
      <c r="B45" s="934" t="s">
        <v>873</v>
      </c>
      <c r="C45" s="934">
        <v>777.13</v>
      </c>
      <c r="D45" s="934" t="s">
        <v>873</v>
      </c>
      <c r="E45" s="934">
        <v>809.68</v>
      </c>
      <c r="F45" s="934">
        <v>848.02</v>
      </c>
      <c r="G45" s="934">
        <v>881.38</v>
      </c>
      <c r="H45" s="934">
        <v>875.74</v>
      </c>
      <c r="I45" s="934" t="s">
        <v>873</v>
      </c>
      <c r="J45" s="934">
        <v>904.05</v>
      </c>
      <c r="K45" s="934">
        <v>920.59</v>
      </c>
    </row>
    <row r="46" spans="1:11" ht="13.8" x14ac:dyDescent="0.25">
      <c r="A46" s="916" t="s">
        <v>1054</v>
      </c>
      <c r="B46" s="934">
        <v>822.01</v>
      </c>
      <c r="C46" s="934">
        <v>887.85</v>
      </c>
      <c r="D46" s="934">
        <v>884.58</v>
      </c>
      <c r="E46" s="934">
        <v>913.37</v>
      </c>
      <c r="F46" s="934">
        <v>930.14</v>
      </c>
      <c r="G46" s="934">
        <v>952.98</v>
      </c>
      <c r="H46" s="934">
        <v>925.36</v>
      </c>
      <c r="I46" s="934">
        <v>949.21</v>
      </c>
      <c r="J46" s="934">
        <v>957.92</v>
      </c>
      <c r="K46" s="934">
        <v>953.17</v>
      </c>
    </row>
    <row r="47" spans="1:11" ht="13.8" x14ac:dyDescent="0.25">
      <c r="A47" s="916" t="s">
        <v>1055</v>
      </c>
      <c r="B47" s="934">
        <v>832.86</v>
      </c>
      <c r="C47" s="934">
        <v>881.19</v>
      </c>
      <c r="D47" s="934">
        <v>887.58</v>
      </c>
      <c r="E47" s="934">
        <v>893.01</v>
      </c>
      <c r="F47" s="934">
        <v>911.8</v>
      </c>
      <c r="G47" s="934">
        <v>947.2</v>
      </c>
      <c r="H47" s="934">
        <v>943.53</v>
      </c>
      <c r="I47" s="934">
        <v>1000.75</v>
      </c>
      <c r="J47" s="934">
        <v>1032.02</v>
      </c>
      <c r="K47" s="934">
        <v>1057.6099999999999</v>
      </c>
    </row>
    <row r="48" spans="1:11" ht="13.8" x14ac:dyDescent="0.25">
      <c r="A48" s="916" t="s">
        <v>1056</v>
      </c>
      <c r="B48" s="934">
        <v>821.41</v>
      </c>
      <c r="C48" s="934">
        <v>846.56</v>
      </c>
      <c r="D48" s="934">
        <v>857.71</v>
      </c>
      <c r="E48" s="934">
        <v>885.32</v>
      </c>
      <c r="F48" s="934">
        <v>903.27</v>
      </c>
      <c r="G48" s="934">
        <v>937.53</v>
      </c>
      <c r="H48" s="934">
        <v>935.56</v>
      </c>
      <c r="I48" s="934">
        <v>965.12</v>
      </c>
      <c r="J48" s="934">
        <v>968.55</v>
      </c>
      <c r="K48" s="934">
        <v>1016.06</v>
      </c>
    </row>
    <row r="49" spans="1:11" ht="13.8" x14ac:dyDescent="0.25">
      <c r="A49" s="916" t="s">
        <v>1057</v>
      </c>
      <c r="B49" s="934">
        <v>842.44</v>
      </c>
      <c r="C49" s="934">
        <v>871.09</v>
      </c>
      <c r="D49" s="934">
        <v>876.46</v>
      </c>
      <c r="E49" s="934">
        <v>930.08</v>
      </c>
      <c r="F49" s="934">
        <v>960.51</v>
      </c>
      <c r="G49" s="934">
        <v>980.12</v>
      </c>
      <c r="H49" s="934">
        <v>968.67</v>
      </c>
      <c r="I49" s="934">
        <v>977.5</v>
      </c>
      <c r="J49" s="934">
        <v>981.19</v>
      </c>
      <c r="K49" s="934">
        <v>1057.9000000000001</v>
      </c>
    </row>
    <row r="50" spans="1:11" ht="13.8" x14ac:dyDescent="0.25">
      <c r="A50" s="916" t="s">
        <v>1058</v>
      </c>
      <c r="B50" s="934">
        <v>904.09</v>
      </c>
      <c r="C50" s="934">
        <v>936.54</v>
      </c>
      <c r="D50" s="934">
        <v>950.63</v>
      </c>
      <c r="E50" s="934">
        <v>964.65</v>
      </c>
      <c r="F50" s="934">
        <v>980.65</v>
      </c>
      <c r="G50" s="934">
        <v>1007.81</v>
      </c>
      <c r="H50" s="934">
        <v>977.62</v>
      </c>
      <c r="I50" s="934">
        <v>1028.3499999999999</v>
      </c>
      <c r="J50" s="934">
        <v>997.54</v>
      </c>
      <c r="K50" s="934">
        <v>1039.78</v>
      </c>
    </row>
    <row r="51" spans="1:11" ht="13.8" x14ac:dyDescent="0.25">
      <c r="A51" s="916" t="s">
        <v>1059</v>
      </c>
      <c r="B51" s="934">
        <v>947.97</v>
      </c>
      <c r="C51" s="934">
        <v>993.69</v>
      </c>
      <c r="D51" s="934">
        <v>1025.7</v>
      </c>
      <c r="E51" s="934">
        <v>1082.5999999999999</v>
      </c>
      <c r="F51" s="934">
        <v>1113.46</v>
      </c>
      <c r="G51" s="934">
        <v>1126.56</v>
      </c>
      <c r="H51" s="934">
        <v>1104.31</v>
      </c>
      <c r="I51" s="934">
        <v>1150.0899999999999</v>
      </c>
      <c r="J51" s="934">
        <v>1109.17</v>
      </c>
      <c r="K51" s="934">
        <v>1186.74</v>
      </c>
    </row>
    <row r="52" spans="1:11" ht="13.8" x14ac:dyDescent="0.25">
      <c r="A52" s="916" t="s">
        <v>1060</v>
      </c>
      <c r="B52" s="934">
        <v>1017.28</v>
      </c>
      <c r="C52" s="934">
        <v>1082.8</v>
      </c>
      <c r="D52" s="934">
        <v>1117.05</v>
      </c>
      <c r="E52" s="934">
        <v>1171.54</v>
      </c>
      <c r="F52" s="934">
        <v>1237.5899999999999</v>
      </c>
      <c r="G52" s="934">
        <v>1257.81</v>
      </c>
      <c r="H52" s="934">
        <v>1208.95</v>
      </c>
      <c r="I52" s="934">
        <v>1232.99</v>
      </c>
      <c r="J52" s="934">
        <v>1233.47</v>
      </c>
      <c r="K52" s="934">
        <v>1292.6500000000001</v>
      </c>
    </row>
    <row r="53" spans="1:11" ht="13.8" x14ac:dyDescent="0.25">
      <c r="A53" s="916" t="s">
        <v>1061</v>
      </c>
      <c r="B53" s="934">
        <v>921.5</v>
      </c>
      <c r="C53" s="934">
        <v>941.25</v>
      </c>
      <c r="D53" s="934">
        <v>955.82</v>
      </c>
      <c r="E53" s="934">
        <v>983.2</v>
      </c>
      <c r="F53" s="934">
        <v>1007.89</v>
      </c>
      <c r="G53" s="934">
        <v>1047.83</v>
      </c>
      <c r="H53" s="934">
        <v>1045.96</v>
      </c>
      <c r="I53" s="934">
        <v>1078.6400000000001</v>
      </c>
      <c r="J53" s="934">
        <v>1089.78</v>
      </c>
      <c r="K53" s="934">
        <v>1122.58</v>
      </c>
    </row>
    <row r="54" spans="1:11" ht="13.8" x14ac:dyDescent="0.25">
      <c r="A54" s="916" t="s">
        <v>1062</v>
      </c>
      <c r="B54" s="934">
        <v>933.53</v>
      </c>
      <c r="C54" s="934">
        <v>1070.83</v>
      </c>
      <c r="D54" s="934">
        <v>1051</v>
      </c>
      <c r="E54" s="934">
        <v>1083.3</v>
      </c>
      <c r="F54" s="934">
        <v>1037.95</v>
      </c>
      <c r="G54" s="934">
        <v>1037</v>
      </c>
      <c r="H54" s="934">
        <v>921.53</v>
      </c>
      <c r="I54" s="934">
        <v>1038.32</v>
      </c>
      <c r="J54" s="934">
        <v>1009.67</v>
      </c>
      <c r="K54" s="934">
        <v>1068.54</v>
      </c>
    </row>
    <row r="55" spans="1:11" ht="12.75" customHeight="1" x14ac:dyDescent="0.25">
      <c r="A55" s="916" t="s">
        <v>1841</v>
      </c>
      <c r="B55" s="934">
        <v>1124.24</v>
      </c>
      <c r="C55" s="934">
        <v>1179.5899999999999</v>
      </c>
      <c r="D55" s="934">
        <v>1182.79</v>
      </c>
      <c r="E55" s="934">
        <v>1271.54</v>
      </c>
      <c r="F55" s="934" t="s">
        <v>873</v>
      </c>
      <c r="G55" s="934">
        <v>1394.42</v>
      </c>
      <c r="H55" s="934">
        <v>1169.92</v>
      </c>
      <c r="I55" s="934">
        <v>1272.8900000000001</v>
      </c>
      <c r="J55" s="934">
        <v>1177.79</v>
      </c>
      <c r="K55" s="934">
        <v>1310.0999999999999</v>
      </c>
    </row>
    <row r="56" spans="1:11" ht="12.75" customHeight="1" x14ac:dyDescent="0.25">
      <c r="A56" s="916" t="s">
        <v>1840</v>
      </c>
      <c r="B56" s="934" t="s">
        <v>873</v>
      </c>
      <c r="C56" s="934" t="s">
        <v>873</v>
      </c>
      <c r="D56" s="934" t="s">
        <v>873</v>
      </c>
      <c r="E56" s="934" t="s">
        <v>873</v>
      </c>
      <c r="F56" s="934" t="s">
        <v>873</v>
      </c>
      <c r="G56" s="934" t="s">
        <v>873</v>
      </c>
      <c r="H56" s="934" t="s">
        <v>873</v>
      </c>
      <c r="I56" s="934" t="s">
        <v>873</v>
      </c>
      <c r="J56" s="934">
        <v>1219.31</v>
      </c>
      <c r="K56" s="934" t="s">
        <v>873</v>
      </c>
    </row>
    <row r="57" spans="1:11" ht="4.5" customHeight="1" thickBot="1" x14ac:dyDescent="0.35">
      <c r="A57" s="933"/>
      <c r="B57" s="932"/>
      <c r="C57" s="932"/>
      <c r="D57" s="932"/>
      <c r="E57" s="932"/>
      <c r="F57" s="932"/>
      <c r="G57" s="932"/>
      <c r="H57" s="932"/>
      <c r="I57" s="932"/>
      <c r="J57" s="932"/>
      <c r="K57" s="932"/>
    </row>
    <row r="58" spans="1:11" ht="4.5" customHeight="1" x14ac:dyDescent="0.25">
      <c r="A58" s="931"/>
      <c r="B58" s="920"/>
      <c r="C58" s="920"/>
      <c r="D58" s="920"/>
      <c r="E58" s="920"/>
      <c r="F58" s="920"/>
      <c r="G58" s="920"/>
      <c r="H58" s="920"/>
      <c r="I58" s="920"/>
      <c r="J58" s="920"/>
      <c r="K58" s="920"/>
    </row>
    <row r="59" spans="1:11" ht="13.8" x14ac:dyDescent="0.25">
      <c r="A59" s="930" t="s">
        <v>133</v>
      </c>
      <c r="B59" s="929">
        <v>879.03</v>
      </c>
      <c r="C59" s="929">
        <v>913.87</v>
      </c>
      <c r="D59" s="929">
        <v>928.06</v>
      </c>
      <c r="E59" s="929">
        <v>968.55</v>
      </c>
      <c r="F59" s="929">
        <v>1001.17</v>
      </c>
      <c r="G59" s="929">
        <v>1027.47</v>
      </c>
      <c r="H59" s="929">
        <v>1010.16</v>
      </c>
      <c r="I59" s="929">
        <v>1034.49</v>
      </c>
      <c r="J59" s="929">
        <v>1034.99</v>
      </c>
      <c r="K59" s="929">
        <v>1091.31</v>
      </c>
    </row>
    <row r="60" spans="1:11" ht="13.8" x14ac:dyDescent="0.25">
      <c r="A60" s="27" t="s">
        <v>1903</v>
      </c>
      <c r="B60" s="929"/>
      <c r="C60" s="929"/>
      <c r="D60" s="929"/>
      <c r="E60" s="929"/>
      <c r="F60" s="929"/>
      <c r="G60" s="929"/>
      <c r="H60" s="929"/>
      <c r="I60" s="929"/>
      <c r="J60" s="929"/>
      <c r="K60" s="929"/>
    </row>
    <row r="61" spans="1:11" ht="13.8" x14ac:dyDescent="0.25">
      <c r="B61" s="929"/>
      <c r="C61" s="929"/>
      <c r="D61" s="929"/>
      <c r="E61" s="929"/>
      <c r="F61" s="929"/>
      <c r="G61" s="929"/>
      <c r="H61" s="929"/>
      <c r="I61" s="929"/>
      <c r="J61" s="929"/>
      <c r="K61" s="929"/>
    </row>
    <row r="62" spans="1:11" ht="13.8" x14ac:dyDescent="0.25">
      <c r="A62" s="161" t="s">
        <v>1344</v>
      </c>
      <c r="B62" s="929"/>
      <c r="C62" s="929"/>
      <c r="D62" s="929"/>
      <c r="E62" s="929"/>
      <c r="F62" s="929"/>
      <c r="G62" s="929"/>
      <c r="H62" s="929"/>
      <c r="I62" s="929"/>
      <c r="J62" s="929"/>
      <c r="K62" s="929"/>
    </row>
    <row r="63" spans="1:11" x14ac:dyDescent="0.25">
      <c r="B63" s="928"/>
      <c r="C63" s="928"/>
      <c r="D63" s="928"/>
      <c r="E63" s="928"/>
      <c r="F63" s="927"/>
    </row>
    <row r="64" spans="1:11" ht="30.75" customHeight="1" x14ac:dyDescent="0.25">
      <c r="A64" s="1446" t="s">
        <v>2310</v>
      </c>
      <c r="B64" s="1446"/>
      <c r="C64" s="1446"/>
      <c r="D64" s="1446"/>
      <c r="E64" s="1446"/>
      <c r="F64" s="1446"/>
      <c r="G64" s="1446"/>
      <c r="H64" s="1446"/>
      <c r="I64" s="1446"/>
      <c r="J64" s="1446"/>
      <c r="K64" s="1446"/>
    </row>
    <row r="65" spans="1:9" ht="15.6" x14ac:dyDescent="0.3">
      <c r="A65" s="926"/>
      <c r="B65" s="926"/>
      <c r="C65" s="926"/>
      <c r="D65" s="926"/>
      <c r="E65" s="926"/>
    </row>
    <row r="66" spans="1:9" ht="13.8" x14ac:dyDescent="0.25">
      <c r="A66" s="925"/>
      <c r="B66" s="924"/>
      <c r="C66" s="924"/>
      <c r="D66" s="924"/>
      <c r="E66" s="924"/>
      <c r="F66" s="919"/>
      <c r="G66" s="120"/>
      <c r="H66" s="120"/>
      <c r="I66" s="120"/>
    </row>
    <row r="67" spans="1:9" ht="13.8" x14ac:dyDescent="0.25">
      <c r="A67" s="925"/>
      <c r="B67" s="924"/>
      <c r="C67" s="924"/>
      <c r="D67" s="924"/>
      <c r="E67" s="924"/>
      <c r="F67" s="919"/>
      <c r="G67" s="120"/>
      <c r="H67" s="120"/>
      <c r="I67" s="120"/>
    </row>
    <row r="68" spans="1:9" ht="13.8" x14ac:dyDescent="0.25">
      <c r="A68" s="925"/>
      <c r="B68" s="924"/>
      <c r="C68" s="924"/>
      <c r="D68" s="924"/>
      <c r="E68" s="924"/>
      <c r="F68" s="919"/>
      <c r="G68" s="120"/>
      <c r="H68" s="120"/>
      <c r="I68" s="120"/>
    </row>
    <row r="69" spans="1:9" ht="13.8" x14ac:dyDescent="0.25">
      <c r="A69" s="925"/>
      <c r="B69" s="924"/>
      <c r="C69" s="924"/>
      <c r="D69" s="924"/>
      <c r="E69" s="924"/>
      <c r="F69" s="919"/>
      <c r="G69" s="120"/>
      <c r="H69" s="120"/>
      <c r="I69" s="120"/>
    </row>
    <row r="70" spans="1:9" ht="13.8" x14ac:dyDescent="0.25">
      <c r="A70" s="925"/>
      <c r="B70" s="924"/>
      <c r="C70" s="924"/>
      <c r="D70" s="924"/>
      <c r="E70" s="924"/>
      <c r="F70" s="919"/>
      <c r="G70" s="120"/>
      <c r="H70" s="120"/>
      <c r="I70" s="120"/>
    </row>
    <row r="71" spans="1:9" ht="13.8" x14ac:dyDescent="0.25">
      <c r="A71" s="925"/>
      <c r="B71" s="924"/>
      <c r="C71" s="924"/>
      <c r="D71" s="924"/>
      <c r="E71" s="924"/>
      <c r="F71" s="919"/>
      <c r="G71" s="120"/>
      <c r="H71" s="120"/>
      <c r="I71" s="120"/>
    </row>
    <row r="72" spans="1:9" ht="13.8" x14ac:dyDescent="0.25">
      <c r="A72" s="925"/>
      <c r="B72" s="924"/>
      <c r="C72" s="924"/>
      <c r="D72" s="924"/>
      <c r="E72" s="924"/>
      <c r="F72" s="919"/>
      <c r="G72" s="120"/>
      <c r="H72" s="120"/>
      <c r="I72" s="120"/>
    </row>
    <row r="73" spans="1:9" ht="13.8" x14ac:dyDescent="0.25">
      <c r="A73" s="925"/>
      <c r="B73" s="924"/>
      <c r="C73" s="924"/>
      <c r="D73" s="924"/>
      <c r="E73" s="924"/>
      <c r="F73" s="919"/>
      <c r="G73" s="120"/>
      <c r="H73" s="120"/>
      <c r="I73" s="120"/>
    </row>
    <row r="74" spans="1:9" x14ac:dyDescent="0.25">
      <c r="A74" s="923"/>
      <c r="B74" s="922"/>
      <c r="C74" s="922"/>
      <c r="D74" s="922"/>
      <c r="E74" s="922"/>
      <c r="F74" s="919"/>
      <c r="G74" s="120"/>
      <c r="H74" s="120"/>
      <c r="I74" s="120"/>
    </row>
    <row r="75" spans="1:9" ht="13.8" x14ac:dyDescent="0.25">
      <c r="A75" s="921"/>
      <c r="B75" s="920"/>
      <c r="C75" s="920"/>
      <c r="D75" s="920"/>
      <c r="E75" s="920"/>
      <c r="F75" s="919"/>
      <c r="G75" s="120"/>
      <c r="H75" s="120"/>
      <c r="I75" s="905"/>
    </row>
    <row r="76" spans="1:9" ht="13.8" x14ac:dyDescent="0.25">
      <c r="A76" s="918"/>
      <c r="B76" s="920"/>
      <c r="C76" s="920"/>
      <c r="D76" s="920"/>
      <c r="E76" s="920"/>
      <c r="F76" s="919"/>
      <c r="G76" s="120"/>
      <c r="H76" s="120"/>
      <c r="I76" s="905"/>
    </row>
    <row r="77" spans="1:9" ht="12.75" customHeight="1" x14ac:dyDescent="0.25">
      <c r="A77" s="918"/>
      <c r="B77" s="917"/>
      <c r="C77" s="917"/>
      <c r="D77" s="917"/>
      <c r="E77" s="917"/>
    </row>
    <row r="78" spans="1:9" s="916" customFormat="1" ht="13.8" x14ac:dyDescent="0.25"/>
    <row r="80" spans="1:9" ht="13.8" x14ac:dyDescent="0.25">
      <c r="A80" s="916"/>
    </row>
  </sheetData>
  <mergeCells count="10">
    <mergeCell ref="A38:K38"/>
    <mergeCell ref="A39:K39"/>
    <mergeCell ref="A64:K64"/>
    <mergeCell ref="A1:K1"/>
    <mergeCell ref="A3:K3"/>
    <mergeCell ref="A5:K5"/>
    <mergeCell ref="A6:K6"/>
    <mergeCell ref="A33:K33"/>
    <mergeCell ref="A37:K37"/>
    <mergeCell ref="A35:K35"/>
  </mergeCells>
  <hyperlinks>
    <hyperlink ref="A33:K33" r:id="rId1" display="Source: Statistics Canada. Table 36-10-0225-01 Detailed household final consumption expenditure, provincial and territorial, annual"/>
    <hyperlink ref="A64:K64" r:id="rId2" display="Source: Statistics Canada. Table 14-10-0204-01 Average weekly earnings by industry, annual"/>
  </hyperlinks>
  <printOptions horizontalCentered="1"/>
  <pageMargins left="0.74803149606299202" right="0.74803149606299202" top="0.98425196850393704" bottom="0.98425196850393704" header="0.511811023622047" footer="0.511811023622047"/>
  <pageSetup scale="61" firstPageNumber="27" orientation="portrait" useFirstPageNumber="1" r:id="rId3"/>
  <headerFooter alignWithMargins="0"/>
  <legacyDrawingHF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5"/>
    <pageSetUpPr fitToPage="1"/>
  </sheetPr>
  <dimension ref="A1:I64"/>
  <sheetViews>
    <sheetView zoomScaleNormal="100" workbookViewId="0">
      <selection activeCell="A2" sqref="A2:G2"/>
    </sheetView>
  </sheetViews>
  <sheetFormatPr defaultRowHeight="13.2" x14ac:dyDescent="0.25"/>
  <cols>
    <col min="1" max="1" width="15.33203125" customWidth="1"/>
    <col min="2" max="6" width="14.6640625" customWidth="1"/>
    <col min="7" max="7" width="14.88671875" customWidth="1"/>
    <col min="8" max="8" width="11.88671875" customWidth="1"/>
  </cols>
  <sheetData>
    <row r="1" spans="1:7" ht="12" customHeight="1" x14ac:dyDescent="0.25">
      <c r="A1" s="728"/>
      <c r="B1" s="728"/>
      <c r="C1" s="728"/>
      <c r="D1" s="728"/>
      <c r="E1" s="728"/>
      <c r="F1" s="728"/>
      <c r="G1" s="728"/>
    </row>
    <row r="2" spans="1:7" ht="17.399999999999999" x14ac:dyDescent="0.3">
      <c r="A2" s="1436" t="s">
        <v>920</v>
      </c>
      <c r="B2" s="1436"/>
      <c r="C2" s="1436"/>
      <c r="D2" s="1436"/>
      <c r="E2" s="1436"/>
      <c r="F2" s="1436"/>
      <c r="G2" s="1436"/>
    </row>
    <row r="3" spans="1:7" ht="18" customHeight="1" x14ac:dyDescent="0.3">
      <c r="A3" s="49"/>
      <c r="B3" s="88"/>
      <c r="C3" s="88"/>
      <c r="D3" s="88"/>
      <c r="E3" s="88"/>
    </row>
    <row r="4" spans="1:7" ht="17.399999999999999" x14ac:dyDescent="0.3">
      <c r="A4" s="1437" t="s">
        <v>2559</v>
      </c>
      <c r="B4" s="1437"/>
      <c r="C4" s="1437"/>
      <c r="D4" s="1437"/>
      <c r="E4" s="1437"/>
      <c r="F4" s="1437"/>
      <c r="G4" s="1437"/>
    </row>
    <row r="5" spans="1:7" ht="17.399999999999999" x14ac:dyDescent="0.3">
      <c r="A5" s="1437" t="s">
        <v>444</v>
      </c>
      <c r="B5" s="1437"/>
      <c r="C5" s="1437"/>
      <c r="D5" s="1437"/>
      <c r="E5" s="1437"/>
      <c r="F5" s="1437"/>
      <c r="G5" s="1437"/>
    </row>
    <row r="6" spans="1:7" ht="12.75" customHeight="1" x14ac:dyDescent="0.3">
      <c r="A6" s="631"/>
      <c r="B6" s="631"/>
      <c r="C6" s="631"/>
      <c r="D6" s="631"/>
      <c r="E6" s="631"/>
    </row>
    <row r="7" spans="1:7" s="17" customFormat="1" ht="15.6" x14ac:dyDescent="0.3">
      <c r="B7" s="632" t="s">
        <v>1260</v>
      </c>
      <c r="C7" s="632" t="s">
        <v>1261</v>
      </c>
      <c r="D7" s="632" t="s">
        <v>1262</v>
      </c>
      <c r="E7" s="632" t="s">
        <v>373</v>
      </c>
      <c r="F7" s="632" t="s">
        <v>1266</v>
      </c>
    </row>
    <row r="8" spans="1:7" s="1" customFormat="1" ht="16.5" customHeight="1" x14ac:dyDescent="0.3">
      <c r="B8" s="632" t="s">
        <v>622</v>
      </c>
      <c r="C8" s="3" t="s">
        <v>2156</v>
      </c>
      <c r="D8" s="3" t="s">
        <v>503</v>
      </c>
      <c r="E8" s="3" t="s">
        <v>1459</v>
      </c>
      <c r="F8" s="3" t="s">
        <v>88</v>
      </c>
    </row>
    <row r="9" spans="1:7" ht="4.5" customHeight="1" thickBot="1" x14ac:dyDescent="0.3">
      <c r="B9" s="89"/>
      <c r="C9" s="25"/>
      <c r="D9" s="25"/>
      <c r="E9" s="25"/>
      <c r="F9" s="25"/>
    </row>
    <row r="10" spans="1:7" ht="4.5" customHeight="1" x14ac:dyDescent="0.25">
      <c r="B10" s="1"/>
    </row>
    <row r="11" spans="1:7" ht="13.8" x14ac:dyDescent="0.25">
      <c r="B11" s="1391" t="s">
        <v>1720</v>
      </c>
      <c r="C11" s="1392">
        <v>10606</v>
      </c>
      <c r="D11" s="1392">
        <v>9734</v>
      </c>
      <c r="E11" s="1392">
        <v>20340</v>
      </c>
      <c r="F11" s="206">
        <v>-1.3435514381335834</v>
      </c>
    </row>
    <row r="12" spans="1:7" ht="13.8" x14ac:dyDescent="0.25">
      <c r="B12" s="1391" t="s">
        <v>1832</v>
      </c>
      <c r="C12" s="1392">
        <v>10717</v>
      </c>
      <c r="D12" s="1392">
        <v>9447</v>
      </c>
      <c r="E12" s="1392">
        <v>20164</v>
      </c>
      <c r="F12" s="206">
        <v>-0.86529006882989368</v>
      </c>
    </row>
    <row r="13" spans="1:7" ht="13.8" x14ac:dyDescent="0.25">
      <c r="B13" s="1391" t="s">
        <v>1904</v>
      </c>
      <c r="C13" s="1392">
        <v>10658</v>
      </c>
      <c r="D13" s="1392">
        <v>9274</v>
      </c>
      <c r="E13" s="1392">
        <v>19932</v>
      </c>
      <c r="F13" s="206">
        <v>-1.150565364015077</v>
      </c>
    </row>
    <row r="14" spans="1:7" ht="13.8" x14ac:dyDescent="0.25">
      <c r="B14" s="1391" t="s">
        <v>1969</v>
      </c>
      <c r="C14" s="1392">
        <v>10722</v>
      </c>
      <c r="D14" s="1392">
        <v>9562</v>
      </c>
      <c r="E14" s="1392">
        <v>20284</v>
      </c>
      <c r="F14" s="206">
        <v>1.7660044150110465</v>
      </c>
    </row>
    <row r="15" spans="1:7" ht="13.8" x14ac:dyDescent="0.25">
      <c r="B15" s="1391" t="s">
        <v>2155</v>
      </c>
      <c r="C15" s="1392">
        <v>10815</v>
      </c>
      <c r="D15" s="1392">
        <v>9708</v>
      </c>
      <c r="E15" s="1392">
        <v>20523</v>
      </c>
      <c r="F15" s="206">
        <v>1.178268586077702</v>
      </c>
    </row>
    <row r="16" spans="1:7" ht="13.8" x14ac:dyDescent="0.25">
      <c r="B16" s="1391" t="s">
        <v>2311</v>
      </c>
      <c r="C16" s="1392">
        <v>10937</v>
      </c>
      <c r="D16" s="1392">
        <v>9865</v>
      </c>
      <c r="E16" s="1392">
        <v>20802</v>
      </c>
      <c r="F16" s="206">
        <v>1.3594503727525131</v>
      </c>
    </row>
    <row r="17" spans="1:8" ht="13.8" x14ac:dyDescent="0.25">
      <c r="B17" s="1338" t="s">
        <v>2560</v>
      </c>
      <c r="C17" s="1339">
        <v>11094</v>
      </c>
      <c r="D17" s="1339">
        <v>10114</v>
      </c>
      <c r="E17" s="1339">
        <v>21208</v>
      </c>
      <c r="F17" s="206">
        <f>(E17/E16-1)*100</f>
        <v>1.9517354100567319</v>
      </c>
    </row>
    <row r="18" spans="1:8" ht="12.75" customHeight="1" x14ac:dyDescent="0.25">
      <c r="B18" s="10"/>
      <c r="C18" s="22"/>
      <c r="D18" s="22"/>
      <c r="E18" s="22"/>
    </row>
    <row r="19" spans="1:8" ht="13.8" x14ac:dyDescent="0.25">
      <c r="A19" s="730" t="s">
        <v>1457</v>
      </c>
      <c r="B19" s="1440" t="s">
        <v>1458</v>
      </c>
      <c r="C19" s="1440"/>
      <c r="D19" s="1440"/>
      <c r="E19" s="1440"/>
      <c r="F19" s="1440"/>
    </row>
    <row r="20" spans="1:8" ht="13.8" x14ac:dyDescent="0.25">
      <c r="C20" s="633"/>
      <c r="D20" s="633"/>
      <c r="E20" s="633"/>
      <c r="F20" s="633"/>
    </row>
    <row r="21" spans="1:8" ht="14.25" customHeight="1" x14ac:dyDescent="0.25">
      <c r="A21" s="1440" t="s">
        <v>1905</v>
      </c>
      <c r="B21" s="1440"/>
      <c r="C21" s="1440"/>
      <c r="D21" s="1440"/>
      <c r="E21" s="1440"/>
      <c r="F21" s="1440"/>
      <c r="G21" s="1440"/>
    </row>
    <row r="23" spans="1:8" ht="17.399999999999999" x14ac:dyDescent="0.3">
      <c r="A23" s="1436" t="s">
        <v>1615</v>
      </c>
      <c r="B23" s="1436"/>
      <c r="C23" s="1436"/>
      <c r="D23" s="1436"/>
      <c r="E23" s="1436"/>
      <c r="F23" s="1436"/>
      <c r="G23" s="1436"/>
    </row>
    <row r="24" spans="1:8" ht="18" customHeight="1" x14ac:dyDescent="0.3">
      <c r="A24" s="49"/>
      <c r="B24" s="2"/>
      <c r="C24" s="2"/>
      <c r="D24" s="2"/>
      <c r="E24" s="2"/>
      <c r="F24" s="2"/>
      <c r="G24" s="2"/>
    </row>
    <row r="25" spans="1:8" ht="17.399999999999999" x14ac:dyDescent="0.3">
      <c r="A25" s="1437" t="s">
        <v>2561</v>
      </c>
      <c r="B25" s="1437"/>
      <c r="C25" s="1437"/>
      <c r="D25" s="1437"/>
      <c r="E25" s="1437"/>
      <c r="F25" s="1437"/>
      <c r="G25" s="1437"/>
    </row>
    <row r="26" spans="1:8" ht="17.399999999999999" x14ac:dyDescent="0.3">
      <c r="A26" s="1437" t="s">
        <v>613</v>
      </c>
      <c r="B26" s="1437"/>
      <c r="C26" s="1437"/>
      <c r="D26" s="1437"/>
      <c r="E26" s="1437"/>
      <c r="F26" s="1437"/>
      <c r="G26" s="1437"/>
    </row>
    <row r="27" spans="1:8" ht="12.75" customHeight="1" x14ac:dyDescent="0.3">
      <c r="A27" s="49"/>
      <c r="B27" s="49"/>
      <c r="C27" s="49"/>
      <c r="D27" s="49"/>
      <c r="E27" s="49"/>
      <c r="F27" s="49"/>
      <c r="G27" s="49"/>
    </row>
    <row r="28" spans="1:8" ht="13.8" x14ac:dyDescent="0.25">
      <c r="A28" s="33"/>
      <c r="B28" s="34"/>
      <c r="C28" s="34"/>
      <c r="D28" s="34"/>
      <c r="E28" s="34"/>
      <c r="F28" s="34"/>
      <c r="G28" s="34"/>
      <c r="H28" s="729"/>
    </row>
    <row r="29" spans="1:8" ht="13.8" x14ac:dyDescent="0.25">
      <c r="A29" s="33"/>
      <c r="B29" s="34"/>
      <c r="C29" s="34"/>
      <c r="D29" s="34"/>
      <c r="E29" s="34" t="s">
        <v>1107</v>
      </c>
      <c r="F29" s="881" t="s">
        <v>1596</v>
      </c>
      <c r="G29" s="34" t="s">
        <v>1109</v>
      </c>
      <c r="H29" s="729"/>
    </row>
    <row r="30" spans="1:8" ht="13.8" x14ac:dyDescent="0.25">
      <c r="A30" s="34" t="s">
        <v>615</v>
      </c>
      <c r="B30" s="34" t="s">
        <v>1104</v>
      </c>
      <c r="C30" s="34" t="s">
        <v>1105</v>
      </c>
      <c r="D30" s="34" t="s">
        <v>1106</v>
      </c>
      <c r="E30" s="34" t="s">
        <v>1108</v>
      </c>
      <c r="F30" s="881" t="s">
        <v>1595</v>
      </c>
      <c r="G30" s="1323" t="s">
        <v>1595</v>
      </c>
      <c r="H30" s="330"/>
    </row>
    <row r="31" spans="1:8" ht="3.75" customHeight="1" thickBot="1" x14ac:dyDescent="0.3">
      <c r="A31" s="25"/>
      <c r="B31" s="25"/>
      <c r="C31" s="25"/>
      <c r="D31" s="25"/>
      <c r="E31" s="25"/>
      <c r="F31" s="25"/>
      <c r="G31" s="25"/>
      <c r="H31" s="36"/>
    </row>
    <row r="32" spans="1:8" ht="4.5" customHeight="1" x14ac:dyDescent="0.25">
      <c r="H32" s="36"/>
    </row>
    <row r="33" spans="1:9" ht="13.8" x14ac:dyDescent="0.25">
      <c r="A33" s="726" t="s">
        <v>1720</v>
      </c>
      <c r="B33" s="731">
        <v>3841</v>
      </c>
      <c r="C33" s="731">
        <v>496</v>
      </c>
      <c r="D33" s="731">
        <v>1973</v>
      </c>
      <c r="E33" s="731">
        <v>251</v>
      </c>
      <c r="F33" s="731">
        <v>274</v>
      </c>
      <c r="G33" s="731">
        <v>63</v>
      </c>
      <c r="H33" s="36"/>
      <c r="I33" s="48"/>
    </row>
    <row r="34" spans="1:9" ht="13.8" x14ac:dyDescent="0.25">
      <c r="A34" s="805" t="s">
        <v>1832</v>
      </c>
      <c r="B34" s="807">
        <v>3853</v>
      </c>
      <c r="C34" s="807">
        <v>551</v>
      </c>
      <c r="D34" s="807">
        <v>1971</v>
      </c>
      <c r="E34" s="807">
        <v>253</v>
      </c>
      <c r="F34" s="807">
        <v>337</v>
      </c>
      <c r="G34" s="807">
        <v>59</v>
      </c>
      <c r="H34" s="456"/>
      <c r="I34" s="48"/>
    </row>
    <row r="35" spans="1:9" ht="13.8" x14ac:dyDescent="0.25">
      <c r="A35" s="882" t="s">
        <v>1904</v>
      </c>
      <c r="B35" s="885">
        <v>3809</v>
      </c>
      <c r="C35" s="885">
        <v>485</v>
      </c>
      <c r="D35" s="885">
        <v>2084</v>
      </c>
      <c r="E35" s="885">
        <v>252</v>
      </c>
      <c r="F35" s="885">
        <v>376</v>
      </c>
      <c r="G35" s="885">
        <v>68</v>
      </c>
      <c r="H35" s="456"/>
      <c r="I35" s="48"/>
    </row>
    <row r="36" spans="1:9" ht="13.8" x14ac:dyDescent="0.25">
      <c r="A36" s="1025" t="s">
        <v>1969</v>
      </c>
      <c r="B36" s="1027">
        <v>3922</v>
      </c>
      <c r="C36" s="1027">
        <v>476</v>
      </c>
      <c r="D36" s="1027">
        <v>2074</v>
      </c>
      <c r="E36" s="1027">
        <v>254</v>
      </c>
      <c r="F36" s="1027">
        <v>395</v>
      </c>
      <c r="G36" s="1027">
        <v>59</v>
      </c>
      <c r="H36" s="456"/>
      <c r="I36" s="48"/>
    </row>
    <row r="37" spans="1:9" ht="13.8" x14ac:dyDescent="0.25">
      <c r="A37" s="1079" t="s">
        <v>2155</v>
      </c>
      <c r="B37" s="1081">
        <v>4054</v>
      </c>
      <c r="C37" s="1081">
        <v>448</v>
      </c>
      <c r="D37" s="1081">
        <v>1997</v>
      </c>
      <c r="E37" s="1081">
        <v>259</v>
      </c>
      <c r="F37" s="1081">
        <v>371</v>
      </c>
      <c r="G37" s="1081">
        <v>51</v>
      </c>
      <c r="H37" s="731"/>
      <c r="I37" s="48"/>
    </row>
    <row r="38" spans="1:9" ht="13.8" x14ac:dyDescent="0.25">
      <c r="A38" s="1201" t="s">
        <v>2311</v>
      </c>
      <c r="B38" s="1202">
        <v>4197</v>
      </c>
      <c r="C38" s="1202">
        <v>376</v>
      </c>
      <c r="D38" s="1202">
        <v>2056</v>
      </c>
      <c r="E38" s="1202">
        <v>260</v>
      </c>
      <c r="F38" s="1202">
        <v>402</v>
      </c>
      <c r="G38" s="1202">
        <v>58</v>
      </c>
      <c r="H38" s="807"/>
      <c r="I38" s="48"/>
    </row>
    <row r="39" spans="1:9" ht="13.8" x14ac:dyDescent="0.25">
      <c r="A39" s="1324" t="s">
        <v>2560</v>
      </c>
      <c r="B39" s="1327">
        <v>4448</v>
      </c>
      <c r="C39" s="1327">
        <v>405</v>
      </c>
      <c r="D39" s="1327">
        <v>2179</v>
      </c>
      <c r="E39" s="1327">
        <v>266</v>
      </c>
      <c r="F39" s="1327">
        <v>442</v>
      </c>
      <c r="G39" s="1327">
        <v>58</v>
      </c>
      <c r="H39" s="885"/>
      <c r="I39" s="48"/>
    </row>
    <row r="40" spans="1:9" ht="12.75" customHeight="1" x14ac:dyDescent="0.25">
      <c r="A40" s="46"/>
      <c r="B40" s="27"/>
      <c r="C40" s="27"/>
      <c r="D40" s="27"/>
      <c r="E40" s="27"/>
      <c r="F40" s="27"/>
      <c r="G40" s="27"/>
    </row>
    <row r="41" spans="1:9" ht="13.8" x14ac:dyDescent="0.25">
      <c r="A41" s="10"/>
    </row>
    <row r="42" spans="1:9" ht="74.25" customHeight="1" x14ac:dyDescent="0.25">
      <c r="A42" s="1448" t="s">
        <v>1833</v>
      </c>
      <c r="B42" s="1448"/>
      <c r="C42" s="1448"/>
      <c r="D42" s="1448"/>
      <c r="E42" s="1448"/>
      <c r="F42" s="1448"/>
      <c r="G42" s="1448"/>
    </row>
    <row r="43" spans="1:9" ht="13.8" x14ac:dyDescent="0.25">
      <c r="A43" s="161"/>
    </row>
    <row r="44" spans="1:9" ht="14.4" x14ac:dyDescent="0.3">
      <c r="A44" s="27" t="s">
        <v>616</v>
      </c>
    </row>
    <row r="45" spans="1:9" ht="13.8" x14ac:dyDescent="0.25">
      <c r="A45" s="161"/>
    </row>
    <row r="46" spans="1:9" ht="17.399999999999999" x14ac:dyDescent="0.3">
      <c r="A46" s="1436" t="s">
        <v>1616</v>
      </c>
      <c r="B46" s="1436"/>
      <c r="C46" s="1436"/>
      <c r="D46" s="1436"/>
      <c r="E46" s="1436"/>
      <c r="F46" s="1436"/>
      <c r="G46" s="1436"/>
      <c r="H46" s="551"/>
      <c r="I46" s="551"/>
    </row>
    <row r="47" spans="1:9" ht="17.399999999999999" x14ac:dyDescent="0.3">
      <c r="B47" s="49"/>
      <c r="D47" s="1414"/>
      <c r="E47" s="1414"/>
      <c r="F47" s="1414"/>
      <c r="G47" s="1414"/>
      <c r="H47" s="1414"/>
      <c r="I47" s="1414"/>
    </row>
    <row r="48" spans="1:9" ht="17.399999999999999" x14ac:dyDescent="0.3">
      <c r="A48" s="1436" t="s">
        <v>2562</v>
      </c>
      <c r="B48" s="1436"/>
      <c r="C48" s="1436"/>
      <c r="D48" s="1436"/>
      <c r="E48" s="1436"/>
      <c r="F48" s="1436"/>
      <c r="G48" s="1436"/>
      <c r="H48" s="551"/>
      <c r="I48" s="551"/>
    </row>
    <row r="49" spans="1:9" ht="17.399999999999999" x14ac:dyDescent="0.3">
      <c r="A49" s="1436" t="s">
        <v>614</v>
      </c>
      <c r="B49" s="1436"/>
      <c r="C49" s="1436"/>
      <c r="D49" s="1436"/>
      <c r="E49" s="1436"/>
      <c r="F49" s="1436"/>
      <c r="G49" s="1436"/>
      <c r="H49" s="551"/>
      <c r="I49" s="551"/>
    </row>
    <row r="50" spans="1:9" ht="17.399999999999999" x14ac:dyDescent="0.3">
      <c r="B50" s="1412"/>
      <c r="C50" s="1412"/>
      <c r="D50" s="1412"/>
      <c r="E50" s="1412"/>
      <c r="F50" s="1412"/>
      <c r="G50" s="1412"/>
      <c r="H50" s="1412"/>
      <c r="I50" s="30"/>
    </row>
    <row r="51" spans="1:9" ht="17.399999999999999" x14ac:dyDescent="0.3">
      <c r="A51" s="1416" t="s">
        <v>1381</v>
      </c>
      <c r="B51" s="1416" t="s">
        <v>373</v>
      </c>
      <c r="C51" s="1416" t="s">
        <v>373</v>
      </c>
      <c r="D51" s="1523" t="s">
        <v>2606</v>
      </c>
      <c r="E51" s="1523"/>
      <c r="F51" s="1416" t="s">
        <v>1345</v>
      </c>
      <c r="G51" s="1416" t="s">
        <v>1906</v>
      </c>
      <c r="H51" s="49"/>
    </row>
    <row r="52" spans="1:9" ht="14.4" thickBot="1" x14ac:dyDescent="0.3">
      <c r="A52" s="1426" t="s">
        <v>622</v>
      </c>
      <c r="B52" s="1426" t="s">
        <v>1104</v>
      </c>
      <c r="C52" s="1426" t="s">
        <v>1105</v>
      </c>
      <c r="D52" s="1426" t="s">
        <v>1104</v>
      </c>
      <c r="E52" s="1426" t="s">
        <v>1105</v>
      </c>
      <c r="F52" s="1426" t="s">
        <v>1284</v>
      </c>
      <c r="G52" s="1426" t="s">
        <v>1907</v>
      </c>
    </row>
    <row r="53" spans="1:9" ht="13.8" x14ac:dyDescent="0.25">
      <c r="A53" s="1418" t="s">
        <v>1720</v>
      </c>
      <c r="B53" s="469">
        <v>2339</v>
      </c>
      <c r="C53" s="469">
        <v>234</v>
      </c>
      <c r="D53" s="469">
        <v>504</v>
      </c>
      <c r="E53" s="469">
        <v>372</v>
      </c>
      <c r="F53" s="469">
        <v>3979</v>
      </c>
      <c r="G53" s="1034" t="s">
        <v>1278</v>
      </c>
    </row>
    <row r="54" spans="1:9" ht="13.8" x14ac:dyDescent="0.25">
      <c r="A54" s="1418" t="s">
        <v>1832</v>
      </c>
      <c r="B54" s="469">
        <v>2357</v>
      </c>
      <c r="C54" s="469">
        <v>240</v>
      </c>
      <c r="D54" s="469">
        <v>470</v>
      </c>
      <c r="E54" s="469">
        <v>175</v>
      </c>
      <c r="F54" s="469">
        <v>3854</v>
      </c>
      <c r="G54" s="1034">
        <v>261</v>
      </c>
    </row>
    <row r="55" spans="1:9" ht="13.8" x14ac:dyDescent="0.25">
      <c r="A55" s="1418" t="s">
        <v>1904</v>
      </c>
      <c r="B55" s="469">
        <v>2467</v>
      </c>
      <c r="C55" s="469">
        <v>126</v>
      </c>
      <c r="D55" s="469">
        <v>520</v>
      </c>
      <c r="E55" s="469">
        <v>300</v>
      </c>
      <c r="F55" s="469">
        <v>4905</v>
      </c>
      <c r="G55" s="469">
        <v>279</v>
      </c>
    </row>
    <row r="56" spans="1:9" ht="13.8" x14ac:dyDescent="0.25">
      <c r="A56" s="1418" t="s">
        <v>1969</v>
      </c>
      <c r="B56" s="469">
        <v>2364</v>
      </c>
      <c r="C56" s="469">
        <v>118</v>
      </c>
      <c r="D56" s="469">
        <v>483</v>
      </c>
      <c r="E56" s="469">
        <v>260</v>
      </c>
      <c r="F56" s="469">
        <v>5139</v>
      </c>
      <c r="G56" s="469">
        <v>330</v>
      </c>
    </row>
    <row r="57" spans="1:9" ht="13.8" x14ac:dyDescent="0.25">
      <c r="A57" s="1418" t="s">
        <v>2155</v>
      </c>
      <c r="B57" s="469">
        <v>2190</v>
      </c>
      <c r="C57" s="469">
        <v>46</v>
      </c>
      <c r="D57" s="469">
        <v>489</v>
      </c>
      <c r="E57" s="469">
        <v>213</v>
      </c>
      <c r="F57" s="469">
        <v>5431</v>
      </c>
      <c r="G57" s="469">
        <v>440</v>
      </c>
    </row>
    <row r="58" spans="1:9" ht="13.8" x14ac:dyDescent="0.25">
      <c r="A58" s="1418" t="s">
        <v>2311</v>
      </c>
      <c r="B58" s="469">
        <v>2272</v>
      </c>
      <c r="C58" s="469">
        <v>63</v>
      </c>
      <c r="D58" s="469">
        <v>445</v>
      </c>
      <c r="E58" s="469">
        <v>198</v>
      </c>
      <c r="F58" s="469">
        <v>5255</v>
      </c>
      <c r="G58" s="469">
        <v>383</v>
      </c>
    </row>
    <row r="60" spans="1:9" ht="27.6" customHeight="1" x14ac:dyDescent="0.25">
      <c r="A60" s="1524" t="s">
        <v>1908</v>
      </c>
      <c r="B60" s="1524"/>
      <c r="C60" s="1524"/>
      <c r="D60" s="1524"/>
      <c r="E60" s="1524"/>
      <c r="F60" s="1524"/>
      <c r="G60" s="1524"/>
    </row>
    <row r="61" spans="1:9" ht="13.8" x14ac:dyDescent="0.25">
      <c r="A61" s="1417"/>
      <c r="B61" s="1522"/>
      <c r="C61" s="1522"/>
      <c r="D61" s="1522"/>
      <c r="E61" s="1522"/>
      <c r="F61" s="1522"/>
      <c r="G61" s="1522"/>
      <c r="H61" s="1522"/>
    </row>
    <row r="62" spans="1:9" ht="13.2" customHeight="1" x14ac:dyDescent="0.3">
      <c r="A62" s="1408" t="s">
        <v>954</v>
      </c>
      <c r="C62" s="1427"/>
      <c r="D62" s="1427"/>
      <c r="E62" s="1427"/>
      <c r="F62" s="1427"/>
      <c r="G62" s="1427"/>
      <c r="H62" s="1427"/>
      <c r="I62" s="1427"/>
    </row>
    <row r="63" spans="1:9" x14ac:dyDescent="0.25">
      <c r="C63" s="1417"/>
      <c r="D63" s="1417"/>
      <c r="E63" s="1417"/>
      <c r="F63" s="1417"/>
      <c r="G63" s="1417"/>
      <c r="H63" s="1417"/>
      <c r="I63" s="1417"/>
    </row>
    <row r="64" spans="1:9" ht="13.8" x14ac:dyDescent="0.25">
      <c r="A64" s="1415"/>
      <c r="C64" s="1408"/>
      <c r="D64" s="1408"/>
      <c r="E64" s="1408"/>
      <c r="F64" s="1408"/>
      <c r="G64" s="1408"/>
      <c r="H64" s="1408"/>
      <c r="I64" s="1415"/>
    </row>
  </sheetData>
  <customSheetViews>
    <customSheetView guid="{F67F5823-51D5-4D47-B100-5B47C1E6BCB9}" showPageBreaks="1" fitToPage="1" printArea="1" topLeftCell="A34">
      <selection activeCell="G23" sqref="G23"/>
      <pageMargins left="0.75" right="0.75" top="1" bottom="1" header="0.5" footer="0.5"/>
      <printOptions horizontalCentered="1"/>
      <pageSetup scale="65" firstPageNumber="33" orientation="portrait" verticalDpi="300" r:id="rId1"/>
      <headerFooter alignWithMargins="0">
        <oddFooter>&amp;C&amp;P</oddFooter>
      </headerFooter>
    </customSheetView>
    <customSheetView guid="{9014CDA8-C3FC-41E6-A045-DAEFC55B82B1}" showPageBreaks="1" fitToPage="1" printArea="1" topLeftCell="A34">
      <selection activeCell="G23" sqref="G23"/>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5">
    <mergeCell ref="B61:H61"/>
    <mergeCell ref="A46:G46"/>
    <mergeCell ref="A48:G48"/>
    <mergeCell ref="A49:G49"/>
    <mergeCell ref="D51:E51"/>
    <mergeCell ref="A60:G60"/>
    <mergeCell ref="A2:G2"/>
    <mergeCell ref="A42:G42"/>
    <mergeCell ref="A26:G26"/>
    <mergeCell ref="B19:F19"/>
    <mergeCell ref="A4:G4"/>
    <mergeCell ref="A5:G5"/>
    <mergeCell ref="A23:G23"/>
    <mergeCell ref="A25:G25"/>
    <mergeCell ref="A21:G21"/>
  </mergeCells>
  <phoneticPr fontId="0" type="noConversion"/>
  <printOptions horizontalCentered="1"/>
  <pageMargins left="0.74803149606299202" right="0.74803149606299202" top="0.98425196850393704" bottom="0.98425196850393704" header="0.511811023622047" footer="0.511811023622047"/>
  <pageSetup scale="88" firstPageNumber="27" orientation="portrait" useFirstPageNumber="1" r:id="rId3"/>
  <headerFooter alignWithMargins="0"/>
  <legacyDrawingHF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35"/>
    <pageSetUpPr fitToPage="1"/>
  </sheetPr>
  <dimension ref="A1:I51"/>
  <sheetViews>
    <sheetView zoomScaleNormal="100" workbookViewId="0">
      <selection sqref="A1:I1"/>
    </sheetView>
  </sheetViews>
  <sheetFormatPr defaultRowHeight="13.2" x14ac:dyDescent="0.25"/>
  <cols>
    <col min="1" max="1" width="11.44140625" customWidth="1"/>
    <col min="2" max="6" width="10.6640625" customWidth="1"/>
    <col min="7" max="7" width="12.109375" bestFit="1" customWidth="1"/>
    <col min="8" max="8" width="10.88671875" customWidth="1"/>
    <col min="9" max="9" width="11.6640625" customWidth="1"/>
  </cols>
  <sheetData>
    <row r="1" spans="1:9" ht="16.5" customHeight="1" x14ac:dyDescent="0.3">
      <c r="A1" s="1436" t="s">
        <v>534</v>
      </c>
      <c r="B1" s="1436"/>
      <c r="C1" s="1436"/>
      <c r="D1" s="1436"/>
      <c r="E1" s="1436"/>
      <c r="F1" s="1436"/>
      <c r="G1" s="1436"/>
      <c r="H1" s="1436"/>
      <c r="I1" s="1436"/>
    </row>
    <row r="2" spans="1:9" ht="12.75" customHeight="1" x14ac:dyDescent="0.3">
      <c r="A2" s="28"/>
      <c r="B2" s="28"/>
      <c r="C2" s="28"/>
    </row>
    <row r="3" spans="1:9" ht="17.399999999999999" x14ac:dyDescent="0.3">
      <c r="A3" s="1437" t="s">
        <v>2607</v>
      </c>
      <c r="B3" s="1437"/>
      <c r="C3" s="1437"/>
      <c r="D3" s="1437"/>
      <c r="E3" s="1437"/>
      <c r="F3" s="1437"/>
      <c r="G3" s="1437"/>
      <c r="H3" s="1437"/>
      <c r="I3" s="1437"/>
    </row>
    <row r="4" spans="1:9" ht="17.399999999999999" x14ac:dyDescent="0.3">
      <c r="A4" s="1437" t="s">
        <v>444</v>
      </c>
      <c r="B4" s="1437"/>
      <c r="C4" s="1437"/>
      <c r="D4" s="1437"/>
      <c r="E4" s="1437"/>
      <c r="F4" s="1437"/>
      <c r="G4" s="1437"/>
      <c r="H4" s="1437"/>
      <c r="I4" s="1437"/>
    </row>
    <row r="5" spans="1:9" ht="17.399999999999999" x14ac:dyDescent="0.3">
      <c r="A5" s="1023"/>
      <c r="B5" s="1023"/>
      <c r="C5" s="1023"/>
    </row>
    <row r="6" spans="1:9" ht="15.6" x14ac:dyDescent="0.3">
      <c r="A6" s="29"/>
      <c r="E6" s="1413" t="s">
        <v>1910</v>
      </c>
      <c r="F6" s="1077" t="s">
        <v>1970</v>
      </c>
      <c r="G6" s="1413" t="s">
        <v>2157</v>
      </c>
      <c r="H6" s="1413" t="s">
        <v>2198</v>
      </c>
      <c r="I6" s="1413" t="s">
        <v>2563</v>
      </c>
    </row>
    <row r="7" spans="1:9" ht="13.8" thickBot="1" x14ac:dyDescent="0.3">
      <c r="A7" s="25"/>
      <c r="B7" s="25"/>
      <c r="C7" s="25"/>
      <c r="D7" s="25"/>
      <c r="E7" s="25"/>
      <c r="F7" s="25"/>
      <c r="G7" s="25"/>
      <c r="H7" s="25"/>
      <c r="I7" s="25"/>
    </row>
    <row r="8" spans="1:9" x14ac:dyDescent="0.25">
      <c r="B8" s="843"/>
      <c r="C8" s="843"/>
      <c r="D8" s="843"/>
      <c r="E8" s="843"/>
    </row>
    <row r="9" spans="1:9" ht="13.8" x14ac:dyDescent="0.25">
      <c r="A9" s="33" t="s">
        <v>2610</v>
      </c>
      <c r="E9" s="556">
        <v>38511</v>
      </c>
      <c r="F9" s="556">
        <v>30868</v>
      </c>
      <c r="G9" s="556">
        <v>29756</v>
      </c>
      <c r="H9" s="556">
        <v>32560</v>
      </c>
      <c r="I9" s="556">
        <v>37880</v>
      </c>
    </row>
    <row r="10" spans="1:9" ht="13.8" x14ac:dyDescent="0.25">
      <c r="A10" s="27" t="s">
        <v>178</v>
      </c>
      <c r="E10" s="37">
        <v>34496</v>
      </c>
      <c r="F10" s="37">
        <v>27741</v>
      </c>
      <c r="G10" s="37">
        <v>27229</v>
      </c>
      <c r="H10" s="37">
        <v>29497</v>
      </c>
      <c r="I10" s="37">
        <v>33827</v>
      </c>
    </row>
    <row r="11" spans="1:9" ht="13.8" x14ac:dyDescent="0.25">
      <c r="A11" s="27" t="s">
        <v>179</v>
      </c>
      <c r="E11" s="37">
        <v>4015</v>
      </c>
      <c r="F11" s="37">
        <v>3127</v>
      </c>
      <c r="G11" s="37">
        <v>2527</v>
      </c>
      <c r="H11" s="37">
        <v>3063</v>
      </c>
      <c r="I11" s="37">
        <v>4053</v>
      </c>
    </row>
    <row r="12" spans="1:9" ht="13.8" x14ac:dyDescent="0.25">
      <c r="A12" s="27"/>
      <c r="E12" s="37"/>
      <c r="F12" s="37"/>
      <c r="G12" s="37"/>
      <c r="H12" s="37"/>
      <c r="I12" s="37"/>
    </row>
    <row r="13" spans="1:9" ht="13.8" x14ac:dyDescent="0.25">
      <c r="A13" s="33" t="s">
        <v>2611</v>
      </c>
      <c r="E13" s="223"/>
      <c r="F13" s="223"/>
      <c r="G13" s="223"/>
      <c r="H13" s="223"/>
      <c r="I13" s="223"/>
    </row>
    <row r="14" spans="1:9" ht="13.8" x14ac:dyDescent="0.25">
      <c r="A14" s="27" t="s">
        <v>180</v>
      </c>
      <c r="E14" s="37">
        <v>2620</v>
      </c>
      <c r="F14" s="37">
        <v>2400</v>
      </c>
      <c r="G14" s="37">
        <v>1461</v>
      </c>
      <c r="H14" s="37">
        <v>1457</v>
      </c>
      <c r="I14" s="37">
        <v>844</v>
      </c>
    </row>
    <row r="15" spans="1:9" x14ac:dyDescent="0.25">
      <c r="A15" s="52"/>
      <c r="C15" s="223"/>
      <c r="D15" s="223"/>
    </row>
    <row r="16" spans="1:9" ht="13.8" x14ac:dyDescent="0.25">
      <c r="A16" s="27" t="s">
        <v>1862</v>
      </c>
      <c r="C16" s="37"/>
      <c r="D16" s="37"/>
    </row>
    <row r="18" spans="1:9" ht="17.399999999999999" x14ac:dyDescent="0.3">
      <c r="A18" s="1436" t="s">
        <v>535</v>
      </c>
      <c r="B18" s="1436"/>
      <c r="C18" s="1436"/>
      <c r="D18" s="1436"/>
      <c r="E18" s="1436"/>
      <c r="F18" s="1436"/>
      <c r="G18" s="1436"/>
      <c r="H18" s="1436"/>
      <c r="I18" s="1436"/>
    </row>
    <row r="19" spans="1:9" ht="17.399999999999999" x14ac:dyDescent="0.3">
      <c r="A19" s="1437" t="s">
        <v>2608</v>
      </c>
      <c r="B19" s="1437"/>
      <c r="C19" s="1437"/>
      <c r="D19" s="1437"/>
      <c r="E19" s="1437"/>
      <c r="F19" s="1437"/>
      <c r="G19" s="1437"/>
      <c r="H19" s="1437"/>
      <c r="I19" s="1437"/>
    </row>
    <row r="20" spans="1:9" ht="17.399999999999999" x14ac:dyDescent="0.3">
      <c r="A20" s="1437" t="s">
        <v>444</v>
      </c>
      <c r="B20" s="1437"/>
      <c r="C20" s="1437"/>
      <c r="D20" s="1437"/>
      <c r="E20" s="1437"/>
      <c r="F20" s="1437"/>
      <c r="G20" s="1437"/>
      <c r="H20" s="1437"/>
      <c r="I20" s="1437"/>
    </row>
    <row r="22" spans="1:9" ht="15.6" x14ac:dyDescent="0.3">
      <c r="E22" s="1413" t="s">
        <v>1911</v>
      </c>
      <c r="F22" s="1413" t="s">
        <v>1910</v>
      </c>
      <c r="G22" s="1413" t="s">
        <v>1970</v>
      </c>
      <c r="H22" s="1413" t="s">
        <v>2157</v>
      </c>
      <c r="I22" s="1413" t="s">
        <v>2198</v>
      </c>
    </row>
    <row r="23" spans="1:9" ht="13.8" thickBot="1" x14ac:dyDescent="0.3">
      <c r="A23" s="25"/>
      <c r="B23" s="25"/>
      <c r="C23" s="25"/>
      <c r="D23" s="25"/>
      <c r="E23" s="25"/>
      <c r="F23" s="25"/>
      <c r="G23" s="25"/>
      <c r="H23" s="25"/>
      <c r="I23" s="25"/>
    </row>
    <row r="24" spans="1:9" ht="15.6" x14ac:dyDescent="0.3">
      <c r="A24" s="29" t="s">
        <v>2619</v>
      </c>
      <c r="B24" s="843"/>
      <c r="C24" s="843"/>
      <c r="D24" s="843"/>
      <c r="E24" s="843"/>
    </row>
    <row r="25" spans="1:9" x14ac:dyDescent="0.25">
      <c r="A25" s="175"/>
      <c r="B25" s="36"/>
      <c r="C25" s="36"/>
      <c r="D25" s="36"/>
      <c r="E25" s="36"/>
    </row>
    <row r="26" spans="1:9" ht="13.8" x14ac:dyDescent="0.25">
      <c r="A26" s="33" t="s">
        <v>2609</v>
      </c>
      <c r="E26" s="50">
        <v>3725</v>
      </c>
      <c r="F26" s="50">
        <v>3259</v>
      </c>
      <c r="G26" s="50">
        <v>2995</v>
      </c>
      <c r="H26" s="50">
        <v>3068</v>
      </c>
      <c r="I26" s="50">
        <v>3157</v>
      </c>
    </row>
    <row r="27" spans="1:9" ht="13.8" x14ac:dyDescent="0.25">
      <c r="A27" s="33" t="s">
        <v>2612</v>
      </c>
      <c r="E27" s="50">
        <v>3449</v>
      </c>
      <c r="F27" s="50">
        <v>2905</v>
      </c>
      <c r="G27" s="50">
        <v>2636</v>
      </c>
      <c r="H27" s="50">
        <v>2814</v>
      </c>
      <c r="I27" s="50">
        <v>2953</v>
      </c>
    </row>
    <row r="28" spans="1:9" ht="13.8" x14ac:dyDescent="0.25">
      <c r="A28" s="1415" t="s">
        <v>2613</v>
      </c>
      <c r="E28" s="37">
        <v>2744</v>
      </c>
      <c r="F28" s="37">
        <v>2291</v>
      </c>
      <c r="G28" s="37">
        <v>2013</v>
      </c>
      <c r="H28" s="37">
        <v>2164</v>
      </c>
      <c r="I28" s="37">
        <v>2388</v>
      </c>
    </row>
    <row r="29" spans="1:9" ht="13.8" x14ac:dyDescent="0.25">
      <c r="A29" s="1415" t="s">
        <v>2614</v>
      </c>
      <c r="E29" s="37">
        <v>581</v>
      </c>
      <c r="F29" s="37">
        <v>538</v>
      </c>
      <c r="G29" s="37">
        <v>543</v>
      </c>
      <c r="H29" s="37">
        <v>632</v>
      </c>
      <c r="I29" s="37">
        <v>711</v>
      </c>
    </row>
    <row r="30" spans="1:9" ht="13.8" x14ac:dyDescent="0.25">
      <c r="A30" s="1415" t="s">
        <v>2615</v>
      </c>
      <c r="E30" s="37">
        <v>1034</v>
      </c>
      <c r="F30" s="37">
        <v>803</v>
      </c>
      <c r="G30" s="37">
        <v>669</v>
      </c>
      <c r="H30" s="37">
        <v>750</v>
      </c>
      <c r="I30" s="37">
        <v>771</v>
      </c>
    </row>
    <row r="31" spans="1:9" ht="13.8" x14ac:dyDescent="0.25">
      <c r="A31" s="1415" t="s">
        <v>2616</v>
      </c>
      <c r="E31" s="37">
        <v>1024</v>
      </c>
      <c r="F31" s="37">
        <v>844</v>
      </c>
      <c r="G31" s="37">
        <v>711</v>
      </c>
      <c r="H31" s="37">
        <v>648</v>
      </c>
      <c r="I31" s="37">
        <v>752</v>
      </c>
    </row>
    <row r="32" spans="1:9" ht="13.8" x14ac:dyDescent="0.25">
      <c r="A32" s="1415" t="s">
        <v>2617</v>
      </c>
      <c r="E32" s="37">
        <v>105</v>
      </c>
      <c r="F32" s="37">
        <v>106</v>
      </c>
      <c r="G32" s="37">
        <v>90</v>
      </c>
      <c r="H32" s="37">
        <v>134</v>
      </c>
      <c r="I32" s="37">
        <v>154</v>
      </c>
    </row>
    <row r="33" spans="1:9" ht="13.8" x14ac:dyDescent="0.25">
      <c r="A33" s="1415" t="s">
        <v>2618</v>
      </c>
      <c r="E33" s="37">
        <v>705</v>
      </c>
      <c r="F33" s="37">
        <v>614</v>
      </c>
      <c r="G33" s="37">
        <v>623</v>
      </c>
      <c r="H33" s="37">
        <v>650</v>
      </c>
      <c r="I33" s="37">
        <v>565</v>
      </c>
    </row>
    <row r="34" spans="1:9" ht="13.8" x14ac:dyDescent="0.25">
      <c r="A34" s="33" t="s">
        <v>2620</v>
      </c>
      <c r="E34" s="50">
        <v>276</v>
      </c>
      <c r="F34" s="50">
        <v>354</v>
      </c>
      <c r="G34" s="50">
        <v>359</v>
      </c>
      <c r="H34" s="50">
        <v>254</v>
      </c>
      <c r="I34" s="50">
        <v>204</v>
      </c>
    </row>
    <row r="35" spans="1:9" x14ac:dyDescent="0.25">
      <c r="A35" s="36"/>
      <c r="B35" s="36"/>
      <c r="C35" s="36"/>
      <c r="D35" s="36"/>
      <c r="E35" s="36"/>
    </row>
    <row r="36" spans="1:9" ht="15.6" x14ac:dyDescent="0.3">
      <c r="A36" s="51" t="s">
        <v>2621</v>
      </c>
      <c r="B36" s="36"/>
      <c r="C36" s="36"/>
      <c r="D36" s="36"/>
      <c r="E36" s="36"/>
    </row>
    <row r="37" spans="1:9" x14ac:dyDescent="0.25">
      <c r="A37" s="175"/>
      <c r="B37" s="36"/>
      <c r="C37" s="36"/>
      <c r="D37" s="36"/>
      <c r="E37" s="36"/>
    </row>
    <row r="38" spans="1:9" ht="13.8" x14ac:dyDescent="0.25">
      <c r="A38" s="33" t="s">
        <v>2609</v>
      </c>
      <c r="E38" s="50">
        <v>420</v>
      </c>
      <c r="F38" s="50">
        <v>444</v>
      </c>
      <c r="G38" s="50">
        <v>326</v>
      </c>
      <c r="H38" s="50">
        <v>293</v>
      </c>
      <c r="I38" s="50">
        <v>171</v>
      </c>
    </row>
    <row r="39" spans="1:9" ht="13.8" x14ac:dyDescent="0.25">
      <c r="A39" s="33" t="s">
        <v>2612</v>
      </c>
      <c r="E39" s="50">
        <v>292</v>
      </c>
      <c r="F39" s="50">
        <v>311</v>
      </c>
      <c r="G39" s="50">
        <v>198</v>
      </c>
      <c r="H39" s="50">
        <v>218</v>
      </c>
      <c r="I39" s="50">
        <v>131</v>
      </c>
    </row>
    <row r="40" spans="1:9" ht="13.8" x14ac:dyDescent="0.25">
      <c r="A40" s="1415" t="s">
        <v>2613</v>
      </c>
      <c r="E40" s="37">
        <v>284</v>
      </c>
      <c r="F40" s="37">
        <v>303</v>
      </c>
      <c r="G40" s="37">
        <v>193</v>
      </c>
      <c r="H40" s="37">
        <v>207</v>
      </c>
      <c r="I40" s="37">
        <v>128</v>
      </c>
    </row>
    <row r="41" spans="1:9" ht="13.8" x14ac:dyDescent="0.25">
      <c r="A41" s="1415" t="s">
        <v>2614</v>
      </c>
      <c r="E41" s="37">
        <v>87</v>
      </c>
      <c r="F41" s="37">
        <v>93</v>
      </c>
      <c r="G41" s="37">
        <v>66</v>
      </c>
      <c r="H41" s="37">
        <v>59</v>
      </c>
      <c r="I41" s="37">
        <v>54</v>
      </c>
    </row>
    <row r="42" spans="1:9" ht="13.8" x14ac:dyDescent="0.25">
      <c r="A42" s="1415" t="s">
        <v>2615</v>
      </c>
      <c r="E42" s="37">
        <v>164</v>
      </c>
      <c r="F42" s="37">
        <v>171</v>
      </c>
      <c r="G42" s="37">
        <v>85</v>
      </c>
      <c r="H42" s="37">
        <v>120</v>
      </c>
      <c r="I42" s="37">
        <v>53</v>
      </c>
    </row>
    <row r="43" spans="1:9" ht="13.8" x14ac:dyDescent="0.25">
      <c r="A43" s="1415" t="s">
        <v>2616</v>
      </c>
      <c r="E43" s="37">
        <v>19</v>
      </c>
      <c r="F43" s="37">
        <v>30</v>
      </c>
      <c r="G43" s="37">
        <v>29</v>
      </c>
      <c r="H43" s="37">
        <v>25</v>
      </c>
      <c r="I43" s="37">
        <v>16</v>
      </c>
    </row>
    <row r="44" spans="1:9" ht="13.8" x14ac:dyDescent="0.25">
      <c r="A44" s="1415" t="s">
        <v>2617</v>
      </c>
      <c r="E44" s="37">
        <v>14</v>
      </c>
      <c r="F44" s="37">
        <v>9</v>
      </c>
      <c r="G44" s="37">
        <v>13</v>
      </c>
      <c r="H44" s="37">
        <v>3</v>
      </c>
      <c r="I44" s="37">
        <v>5</v>
      </c>
    </row>
    <row r="45" spans="1:9" ht="13.8" x14ac:dyDescent="0.25">
      <c r="A45" s="1415" t="s">
        <v>2618</v>
      </c>
      <c r="E45" s="37">
        <v>8</v>
      </c>
      <c r="F45" s="37">
        <v>8</v>
      </c>
      <c r="G45" s="37">
        <v>5</v>
      </c>
      <c r="H45" s="37">
        <v>11</v>
      </c>
      <c r="I45" s="37">
        <v>3</v>
      </c>
    </row>
    <row r="46" spans="1:9" ht="13.8" x14ac:dyDescent="0.25">
      <c r="A46" s="33" t="s">
        <v>2620</v>
      </c>
      <c r="E46" s="50">
        <v>128</v>
      </c>
      <c r="F46" s="50">
        <v>133</v>
      </c>
      <c r="G46" s="50">
        <v>128</v>
      </c>
      <c r="H46" s="50">
        <v>75</v>
      </c>
      <c r="I46" s="50">
        <v>40</v>
      </c>
    </row>
    <row r="49" spans="1:9" ht="13.8" x14ac:dyDescent="0.25">
      <c r="A49" s="1415" t="s">
        <v>2159</v>
      </c>
    </row>
    <row r="50" spans="1:9" ht="13.8" x14ac:dyDescent="0.25">
      <c r="A50" s="1439" t="s">
        <v>2622</v>
      </c>
      <c r="B50" s="1439"/>
      <c r="C50" s="1439"/>
      <c r="D50" s="1439"/>
      <c r="E50" s="1439"/>
      <c r="F50" s="1439"/>
      <c r="G50" s="1439"/>
      <c r="H50" s="1439"/>
      <c r="I50" s="1439"/>
    </row>
    <row r="51" spans="1:9" ht="13.8" x14ac:dyDescent="0.25">
      <c r="A51" s="1439" t="s">
        <v>2623</v>
      </c>
      <c r="B51" s="1439"/>
      <c r="C51" s="1439"/>
      <c r="D51" s="1439"/>
      <c r="E51" s="1439"/>
      <c r="F51" s="1439"/>
      <c r="G51" s="1439"/>
      <c r="H51" s="1439"/>
      <c r="I51" s="1439"/>
    </row>
  </sheetData>
  <customSheetViews>
    <customSheetView guid="{F67F5823-51D5-4D47-B100-5B47C1E6BCB9}" showPageBreaks="1" fitToPage="1" printArea="1" hiddenRows="1" topLeftCell="A32">
      <selection activeCell="A57" sqref="A57"/>
      <pageMargins left="0.75" right="0.75" top="1" bottom="1" header="0.5" footer="0.5"/>
      <printOptions horizontalCentered="1"/>
      <pageSetup scale="72" firstPageNumber="33" orientation="portrait" verticalDpi="300" r:id="rId1"/>
      <headerFooter alignWithMargins="0">
        <oddFooter>&amp;C&amp;P</oddFooter>
      </headerFooter>
    </customSheetView>
    <customSheetView guid="{9014CDA8-C3FC-41E6-A045-DAEFC55B82B1}" showPageBreaks="1" fitToPage="1" printArea="1" hiddenRows="1" topLeftCell="A32">
      <selection activeCell="A57" sqref="A57"/>
      <pageMargins left="0.75" right="0.75" top="1" bottom="1" header="0.5" footer="0.5"/>
      <printOptions horizontalCentered="1"/>
      <pageSetup scale="72" firstPageNumber="33" orientation="portrait" verticalDpi="300" r:id="rId2"/>
      <headerFooter alignWithMargins="0">
        <oddFooter>&amp;C&amp;P</oddFooter>
      </headerFooter>
    </customSheetView>
  </customSheetViews>
  <mergeCells count="8">
    <mergeCell ref="A50:I50"/>
    <mergeCell ref="A51:I51"/>
    <mergeCell ref="A1:I1"/>
    <mergeCell ref="A3:I3"/>
    <mergeCell ref="A4:I4"/>
    <mergeCell ref="A18:I18"/>
    <mergeCell ref="A19:I19"/>
    <mergeCell ref="A20:I20"/>
  </mergeCells>
  <phoneticPr fontId="0" type="noConversion"/>
  <hyperlinks>
    <hyperlink ref="A50:I50" r:id="rId3" display="Statistics Canada. Table 35-10-0027-01 Adult criminal courts, number of cases and charges by type of decision"/>
    <hyperlink ref="A51:I51" r:id="rId4" display="Statistics Canada. Table 35-10-0038-01 Youth courts, number of cases and charges by type of decision"/>
  </hyperlinks>
  <printOptions horizontalCentered="1"/>
  <pageMargins left="0.74803149606299202" right="0.74803149606299202" top="0.98425196850393704" bottom="0.98425196850393704" header="0.511811023622047" footer="0.511811023622047"/>
  <pageSetup scale="91" firstPageNumber="27" orientation="portrait" useFirstPageNumber="1" r:id="rId5"/>
  <headerFooter alignWithMargins="0"/>
  <legacyDrawingHF r:id="rId6"/>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N67"/>
  <sheetViews>
    <sheetView zoomScaleNormal="100" workbookViewId="0">
      <selection sqref="A1:G1"/>
    </sheetView>
  </sheetViews>
  <sheetFormatPr defaultRowHeight="13.2" x14ac:dyDescent="0.25"/>
  <cols>
    <col min="1" max="1" width="42.33203125" customWidth="1"/>
    <col min="2" max="7" width="12.6640625" customWidth="1"/>
  </cols>
  <sheetData>
    <row r="1" spans="1:7" ht="17.399999999999999" x14ac:dyDescent="0.3">
      <c r="A1" s="1436" t="s">
        <v>536</v>
      </c>
      <c r="B1" s="1436"/>
      <c r="C1" s="1436"/>
      <c r="D1" s="1436"/>
      <c r="E1" s="1436"/>
      <c r="F1" s="1436"/>
      <c r="G1" s="1436"/>
    </row>
    <row r="2" spans="1:7" ht="17.399999999999999" x14ac:dyDescent="0.3">
      <c r="A2" s="28"/>
      <c r="B2" s="28"/>
      <c r="C2" s="28"/>
      <c r="D2" s="28"/>
    </row>
    <row r="3" spans="1:7" ht="17.399999999999999" x14ac:dyDescent="0.3">
      <c r="A3" s="1437" t="s">
        <v>2565</v>
      </c>
      <c r="B3" s="1437"/>
      <c r="C3" s="1437"/>
      <c r="D3" s="1437"/>
      <c r="E3" s="1437"/>
      <c r="F3" s="1437"/>
      <c r="G3" s="1437"/>
    </row>
    <row r="4" spans="1:7" ht="17.399999999999999" x14ac:dyDescent="0.3">
      <c r="A4" s="1437" t="s">
        <v>444</v>
      </c>
      <c r="B4" s="1437"/>
      <c r="C4" s="1437"/>
      <c r="D4" s="1437"/>
      <c r="E4" s="1437"/>
      <c r="F4" s="1437"/>
      <c r="G4" s="1437"/>
    </row>
    <row r="5" spans="1:7" ht="17.399999999999999" x14ac:dyDescent="0.3">
      <c r="A5" s="16"/>
      <c r="B5" s="16"/>
      <c r="C5" s="16"/>
      <c r="D5" s="16"/>
      <c r="E5" s="16"/>
      <c r="F5" s="16"/>
      <c r="G5" s="16"/>
    </row>
    <row r="6" spans="1:7" ht="17.399999999999999" x14ac:dyDescent="0.3">
      <c r="A6" s="1437" t="s">
        <v>164</v>
      </c>
      <c r="B6" s="1437"/>
      <c r="C6" s="1437"/>
      <c r="D6" s="1437"/>
      <c r="E6" s="1437"/>
      <c r="F6" s="1437"/>
      <c r="G6" s="1437"/>
    </row>
    <row r="7" spans="1:7" ht="17.399999999999999" x14ac:dyDescent="0.3">
      <c r="A7" s="16"/>
      <c r="B7" s="16"/>
      <c r="C7" s="16"/>
      <c r="D7" s="16"/>
      <c r="E7" s="16"/>
      <c r="F7" s="16"/>
      <c r="G7" s="16"/>
    </row>
    <row r="8" spans="1:7" ht="18" x14ac:dyDescent="0.3">
      <c r="A8" s="29" t="s">
        <v>725</v>
      </c>
      <c r="B8" s="29">
        <v>2013</v>
      </c>
      <c r="C8" s="29">
        <v>2014</v>
      </c>
      <c r="D8" s="29">
        <v>2015</v>
      </c>
      <c r="E8" s="29">
        <v>2016</v>
      </c>
      <c r="F8" s="939" t="s">
        <v>2209</v>
      </c>
      <c r="G8" s="939" t="s">
        <v>2208</v>
      </c>
    </row>
    <row r="9" spans="1:7" ht="4.5" customHeight="1" thickBot="1" x14ac:dyDescent="0.3">
      <c r="A9" s="25"/>
      <c r="B9" s="25"/>
      <c r="C9" s="25"/>
      <c r="D9" s="25"/>
      <c r="E9" s="25"/>
      <c r="F9" s="25"/>
      <c r="G9" s="25"/>
    </row>
    <row r="10" spans="1:7" ht="3.75" customHeight="1" x14ac:dyDescent="0.25"/>
    <row r="11" spans="1:7" ht="13.8" x14ac:dyDescent="0.25">
      <c r="A11" s="33" t="s">
        <v>138</v>
      </c>
      <c r="B11" s="556">
        <v>1381</v>
      </c>
      <c r="C11" s="556">
        <v>1234</v>
      </c>
      <c r="D11" s="556">
        <v>1083</v>
      </c>
      <c r="E11" s="556">
        <v>1176</v>
      </c>
      <c r="F11" s="556">
        <v>1382</v>
      </c>
      <c r="G11" s="556">
        <v>1540</v>
      </c>
    </row>
    <row r="12" spans="1:7" ht="13.8" x14ac:dyDescent="0.25">
      <c r="A12" s="27" t="s">
        <v>139</v>
      </c>
      <c r="B12" s="37">
        <v>1</v>
      </c>
      <c r="C12" s="37">
        <v>3</v>
      </c>
      <c r="D12" s="37">
        <v>1</v>
      </c>
      <c r="E12" s="37">
        <v>0</v>
      </c>
      <c r="F12" s="37">
        <v>2</v>
      </c>
      <c r="G12" s="37">
        <v>0</v>
      </c>
    </row>
    <row r="13" spans="1:7" ht="13.8" x14ac:dyDescent="0.25">
      <c r="A13" s="27" t="s">
        <v>1446</v>
      </c>
      <c r="B13" s="37">
        <v>0</v>
      </c>
      <c r="C13" s="37">
        <v>0</v>
      </c>
      <c r="D13" s="37">
        <v>0</v>
      </c>
      <c r="E13" s="37">
        <v>0</v>
      </c>
      <c r="F13" s="37">
        <v>0</v>
      </c>
      <c r="G13" s="37">
        <v>0</v>
      </c>
    </row>
    <row r="14" spans="1:7" ht="13.8" x14ac:dyDescent="0.25">
      <c r="A14" s="27" t="s">
        <v>140</v>
      </c>
      <c r="B14" s="37">
        <v>0</v>
      </c>
      <c r="C14" s="37">
        <v>1</v>
      </c>
      <c r="D14" s="37">
        <v>3</v>
      </c>
      <c r="E14" s="37">
        <v>0</v>
      </c>
      <c r="F14" s="37">
        <v>2</v>
      </c>
      <c r="G14" s="37">
        <v>1</v>
      </c>
    </row>
    <row r="15" spans="1:7" ht="13.8" x14ac:dyDescent="0.25">
      <c r="A15" s="27" t="s">
        <v>142</v>
      </c>
      <c r="B15" s="37">
        <v>85</v>
      </c>
      <c r="C15" s="37">
        <v>59</v>
      </c>
      <c r="D15" s="37">
        <v>70</v>
      </c>
      <c r="E15" s="37">
        <v>72</v>
      </c>
      <c r="F15" s="37">
        <v>69</v>
      </c>
      <c r="G15" s="37">
        <v>109</v>
      </c>
    </row>
    <row r="16" spans="1:7" x14ac:dyDescent="0.25">
      <c r="A16" s="52" t="s">
        <v>143</v>
      </c>
      <c r="B16" s="223">
        <v>84</v>
      </c>
      <c r="C16" s="223">
        <v>59</v>
      </c>
      <c r="D16" s="223">
        <v>70</v>
      </c>
      <c r="E16" s="223">
        <v>71</v>
      </c>
      <c r="F16" s="223">
        <v>69</v>
      </c>
      <c r="G16" s="223">
        <v>107</v>
      </c>
    </row>
    <row r="17" spans="1:7" x14ac:dyDescent="0.25">
      <c r="A17" s="52" t="s">
        <v>144</v>
      </c>
      <c r="B17" s="223">
        <v>0</v>
      </c>
      <c r="C17" s="223">
        <v>0</v>
      </c>
      <c r="D17" s="223">
        <v>0</v>
      </c>
      <c r="E17" s="223">
        <v>1</v>
      </c>
      <c r="F17" s="223">
        <v>0</v>
      </c>
      <c r="G17" s="223">
        <v>1</v>
      </c>
    </row>
    <row r="18" spans="1:7" x14ac:dyDescent="0.25">
      <c r="A18" s="52" t="s">
        <v>145</v>
      </c>
      <c r="B18" s="223">
        <v>1</v>
      </c>
      <c r="C18" s="223">
        <v>0</v>
      </c>
      <c r="D18" s="223">
        <v>0</v>
      </c>
      <c r="E18" s="223">
        <v>0</v>
      </c>
      <c r="F18" s="223">
        <v>0</v>
      </c>
      <c r="G18" s="223">
        <v>1</v>
      </c>
    </row>
    <row r="19" spans="1:7" ht="13.8" x14ac:dyDescent="0.25">
      <c r="A19" s="27" t="s">
        <v>146</v>
      </c>
      <c r="B19" s="37">
        <v>13</v>
      </c>
      <c r="C19" s="37">
        <v>18</v>
      </c>
      <c r="D19" s="37">
        <v>23</v>
      </c>
      <c r="E19" s="37">
        <v>34</v>
      </c>
      <c r="F19" s="37">
        <v>28</v>
      </c>
      <c r="G19" s="37">
        <v>33</v>
      </c>
    </row>
    <row r="20" spans="1:7" ht="13.8" x14ac:dyDescent="0.25">
      <c r="A20" s="27" t="s">
        <v>147</v>
      </c>
      <c r="B20" s="37">
        <v>715</v>
      </c>
      <c r="C20" s="37">
        <v>653</v>
      </c>
      <c r="D20" s="37">
        <v>548</v>
      </c>
      <c r="E20" s="37">
        <v>596</v>
      </c>
      <c r="F20" s="37">
        <f>SUM(F21:F23)</f>
        <v>704</v>
      </c>
      <c r="G20" s="37">
        <f>SUM(G21:G23)</f>
        <v>740</v>
      </c>
    </row>
    <row r="21" spans="1:7" x14ac:dyDescent="0.25">
      <c r="A21" s="52" t="s">
        <v>143</v>
      </c>
      <c r="B21" s="223">
        <v>621</v>
      </c>
      <c r="C21" s="223">
        <v>556</v>
      </c>
      <c r="D21" s="223">
        <v>452</v>
      </c>
      <c r="E21" s="223">
        <v>493</v>
      </c>
      <c r="F21" s="223">
        <v>577</v>
      </c>
      <c r="G21" s="223">
        <v>634</v>
      </c>
    </row>
    <row r="22" spans="1:7" x14ac:dyDescent="0.25">
      <c r="A22" s="52" t="s">
        <v>162</v>
      </c>
      <c r="B22" s="223">
        <v>92</v>
      </c>
      <c r="C22" s="223">
        <v>87</v>
      </c>
      <c r="D22" s="223">
        <v>90</v>
      </c>
      <c r="E22" s="223">
        <v>97</v>
      </c>
      <c r="F22" s="223">
        <v>120</v>
      </c>
      <c r="G22" s="223">
        <v>103</v>
      </c>
    </row>
    <row r="23" spans="1:7" x14ac:dyDescent="0.25">
      <c r="A23" s="52" t="s">
        <v>145</v>
      </c>
      <c r="B23" s="223">
        <v>2</v>
      </c>
      <c r="C23" s="223">
        <v>10</v>
      </c>
      <c r="D23" s="223">
        <v>6</v>
      </c>
      <c r="E23" s="223">
        <v>6</v>
      </c>
      <c r="F23" s="223">
        <v>7</v>
      </c>
      <c r="G23" s="223">
        <v>3</v>
      </c>
    </row>
    <row r="24" spans="1:7" ht="13.8" x14ac:dyDescent="0.25">
      <c r="A24" s="27" t="s">
        <v>148</v>
      </c>
      <c r="B24" s="37">
        <v>21</v>
      </c>
      <c r="C24" s="37">
        <v>22</v>
      </c>
      <c r="D24" s="37">
        <v>15</v>
      </c>
      <c r="E24" s="37">
        <v>11</v>
      </c>
      <c r="F24" s="37">
        <v>0</v>
      </c>
      <c r="G24" s="37">
        <v>4</v>
      </c>
    </row>
    <row r="25" spans="1:7" ht="13.8" x14ac:dyDescent="0.25">
      <c r="A25" s="27" t="s">
        <v>1447</v>
      </c>
      <c r="B25" s="37">
        <v>3</v>
      </c>
      <c r="C25" s="37">
        <v>6</v>
      </c>
      <c r="D25" s="37">
        <v>13</v>
      </c>
      <c r="E25" s="37">
        <v>7</v>
      </c>
      <c r="F25" s="37">
        <v>6</v>
      </c>
      <c r="G25" s="37">
        <v>7</v>
      </c>
    </row>
    <row r="26" spans="1:7" ht="13.8" x14ac:dyDescent="0.25">
      <c r="A26" s="27" t="s">
        <v>141</v>
      </c>
      <c r="B26" s="37">
        <v>23</v>
      </c>
      <c r="C26" s="37">
        <v>28</v>
      </c>
      <c r="D26" s="37">
        <v>16</v>
      </c>
      <c r="E26" s="37">
        <v>18</v>
      </c>
      <c r="F26" s="37">
        <v>18</v>
      </c>
      <c r="G26" s="37">
        <v>21</v>
      </c>
    </row>
    <row r="27" spans="1:7" ht="13.8" x14ac:dyDescent="0.25">
      <c r="A27" s="27" t="s">
        <v>163</v>
      </c>
      <c r="B27" s="37">
        <v>6</v>
      </c>
      <c r="C27" s="37">
        <v>4</v>
      </c>
      <c r="D27" s="37">
        <v>7</v>
      </c>
      <c r="E27" s="37">
        <v>4</v>
      </c>
      <c r="F27" s="37">
        <v>6</v>
      </c>
      <c r="G27" s="37">
        <v>10</v>
      </c>
    </row>
    <row r="28" spans="1:7" ht="13.8" x14ac:dyDescent="0.25">
      <c r="A28" s="27" t="s">
        <v>149</v>
      </c>
      <c r="B28" s="37">
        <v>1</v>
      </c>
      <c r="C28" s="37">
        <v>0</v>
      </c>
      <c r="D28" s="37">
        <v>0</v>
      </c>
      <c r="E28" s="37">
        <v>0</v>
      </c>
      <c r="F28" s="37">
        <v>1</v>
      </c>
      <c r="G28" s="37">
        <v>2</v>
      </c>
    </row>
    <row r="29" spans="1:7" ht="13.8" x14ac:dyDescent="0.25">
      <c r="A29" s="27" t="s">
        <v>1448</v>
      </c>
      <c r="B29" s="37">
        <v>6</v>
      </c>
      <c r="C29" s="37">
        <v>3</v>
      </c>
      <c r="D29" s="37">
        <v>11</v>
      </c>
      <c r="E29" s="37">
        <v>4</v>
      </c>
      <c r="F29" s="37">
        <v>4</v>
      </c>
      <c r="G29" s="37">
        <v>12</v>
      </c>
    </row>
    <row r="30" spans="1:7" ht="13.8" x14ac:dyDescent="0.25">
      <c r="A30" s="27" t="s">
        <v>1449</v>
      </c>
      <c r="B30" s="37">
        <v>71</v>
      </c>
      <c r="C30" s="37">
        <v>75</v>
      </c>
      <c r="D30" s="37">
        <v>69</v>
      </c>
      <c r="E30" s="37">
        <v>79</v>
      </c>
      <c r="F30" s="37">
        <v>100</v>
      </c>
      <c r="G30" s="37">
        <v>73</v>
      </c>
    </row>
    <row r="31" spans="1:7" ht="13.8" x14ac:dyDescent="0.25">
      <c r="A31" s="27" t="s">
        <v>2566</v>
      </c>
      <c r="B31" s="37">
        <v>436</v>
      </c>
      <c r="C31" s="37">
        <v>362</v>
      </c>
      <c r="D31" s="37">
        <v>307</v>
      </c>
      <c r="E31" s="37">
        <v>351</v>
      </c>
      <c r="F31" s="37">
        <f>F11-SUM(F24:F30,F19:F20,F12:F15)</f>
        <v>442</v>
      </c>
      <c r="G31" s="37">
        <f>G11-SUM(G24:G30,G19:G20,G12:G15)</f>
        <v>528</v>
      </c>
    </row>
    <row r="32" spans="1:7" ht="13.8" x14ac:dyDescent="0.25">
      <c r="B32" s="37"/>
      <c r="C32" s="37"/>
      <c r="D32" s="37"/>
      <c r="E32" s="37"/>
      <c r="F32" s="37"/>
      <c r="G32" s="37"/>
    </row>
    <row r="33" spans="1:7" ht="13.8" x14ac:dyDescent="0.25">
      <c r="A33" s="33" t="s">
        <v>150</v>
      </c>
      <c r="B33" s="50">
        <v>6209</v>
      </c>
      <c r="C33" s="50">
        <v>4836</v>
      </c>
      <c r="D33" s="50">
        <v>4200</v>
      </c>
      <c r="E33" s="50">
        <v>4334</v>
      </c>
      <c r="F33" s="50">
        <v>3909</v>
      </c>
      <c r="G33" s="50">
        <v>4546</v>
      </c>
    </row>
    <row r="34" spans="1:7" ht="13.8" x14ac:dyDescent="0.25">
      <c r="A34" s="27" t="s">
        <v>151</v>
      </c>
      <c r="B34" s="37">
        <v>653</v>
      </c>
      <c r="C34" s="37">
        <v>492</v>
      </c>
      <c r="D34" s="37">
        <v>503</v>
      </c>
      <c r="E34" s="37">
        <v>381</v>
      </c>
      <c r="F34" s="37">
        <v>343</v>
      </c>
      <c r="G34" s="37">
        <v>424</v>
      </c>
    </row>
    <row r="35" spans="1:7" ht="13.8" x14ac:dyDescent="0.25">
      <c r="A35" s="27" t="s">
        <v>1721</v>
      </c>
      <c r="B35" s="37">
        <v>84</v>
      </c>
      <c r="C35" s="37">
        <v>79</v>
      </c>
      <c r="D35" s="37">
        <v>61</v>
      </c>
      <c r="E35" s="37">
        <v>46</v>
      </c>
      <c r="F35" s="37">
        <v>53</v>
      </c>
      <c r="G35" s="37">
        <v>86</v>
      </c>
    </row>
    <row r="36" spans="1:7" ht="13.8" x14ac:dyDescent="0.25">
      <c r="A36" s="27" t="s">
        <v>152</v>
      </c>
      <c r="B36" s="37">
        <v>120</v>
      </c>
      <c r="C36" s="37">
        <v>80</v>
      </c>
      <c r="D36" s="37">
        <v>93</v>
      </c>
      <c r="E36" s="37">
        <v>91</v>
      </c>
      <c r="F36" s="37">
        <v>74</v>
      </c>
      <c r="G36" s="37">
        <v>127</v>
      </c>
    </row>
    <row r="37" spans="1:7" ht="13.8" x14ac:dyDescent="0.25">
      <c r="A37" s="27" t="s">
        <v>153</v>
      </c>
      <c r="B37" s="37">
        <v>27</v>
      </c>
      <c r="C37" s="37">
        <v>32</v>
      </c>
      <c r="D37" s="37">
        <v>18</v>
      </c>
      <c r="E37" s="37">
        <v>31</v>
      </c>
      <c r="F37" s="37">
        <v>23</v>
      </c>
      <c r="G37" s="37">
        <v>29</v>
      </c>
    </row>
    <row r="38" spans="1:7" ht="13.8" x14ac:dyDescent="0.25">
      <c r="A38" s="27" t="s">
        <v>154</v>
      </c>
      <c r="B38" s="37">
        <v>3304</v>
      </c>
      <c r="C38" s="37">
        <v>2356</v>
      </c>
      <c r="D38" s="37">
        <v>1900</v>
      </c>
      <c r="E38" s="37">
        <v>1899</v>
      </c>
      <c r="F38" s="37">
        <v>1589</v>
      </c>
      <c r="G38" s="37">
        <v>1887</v>
      </c>
    </row>
    <row r="39" spans="1:7" ht="13.8" x14ac:dyDescent="0.25">
      <c r="A39" s="27" t="s">
        <v>1489</v>
      </c>
      <c r="B39" s="37">
        <v>438</v>
      </c>
      <c r="C39" s="37">
        <v>415</v>
      </c>
      <c r="D39" s="37">
        <v>344</v>
      </c>
      <c r="E39" s="37">
        <v>580</v>
      </c>
      <c r="F39" s="37">
        <v>471</v>
      </c>
      <c r="G39" s="37">
        <v>506</v>
      </c>
    </row>
    <row r="40" spans="1:7" ht="13.8" x14ac:dyDescent="0.25">
      <c r="A40" s="27" t="s">
        <v>156</v>
      </c>
      <c r="B40" s="37">
        <v>1535</v>
      </c>
      <c r="C40" s="37">
        <v>1339</v>
      </c>
      <c r="D40" s="37">
        <v>1217</v>
      </c>
      <c r="E40" s="37">
        <v>1241</v>
      </c>
      <c r="F40" s="37">
        <v>1288</v>
      </c>
      <c r="G40" s="37">
        <v>1419</v>
      </c>
    </row>
    <row r="41" spans="1:7" ht="13.8" x14ac:dyDescent="0.25">
      <c r="A41" s="27" t="s">
        <v>160</v>
      </c>
      <c r="B41" s="37">
        <v>32</v>
      </c>
      <c r="C41" s="37">
        <v>28</v>
      </c>
      <c r="D41" s="37">
        <v>44</v>
      </c>
      <c r="E41" s="37">
        <v>33</v>
      </c>
      <c r="F41" s="37">
        <v>33</v>
      </c>
      <c r="G41" s="37">
        <v>39</v>
      </c>
    </row>
    <row r="42" spans="1:7" ht="13.8" x14ac:dyDescent="0.25">
      <c r="A42" s="1394" t="s">
        <v>2564</v>
      </c>
      <c r="B42" s="37">
        <f t="shared" ref="B42:G42" si="0">B33-SUM(B34:B41)</f>
        <v>16</v>
      </c>
      <c r="C42" s="37">
        <f t="shared" si="0"/>
        <v>15</v>
      </c>
      <c r="D42" s="37">
        <f t="shared" si="0"/>
        <v>20</v>
      </c>
      <c r="E42" s="37">
        <f t="shared" si="0"/>
        <v>32</v>
      </c>
      <c r="F42" s="37">
        <f t="shared" si="0"/>
        <v>35</v>
      </c>
      <c r="G42" s="37">
        <f t="shared" si="0"/>
        <v>29</v>
      </c>
    </row>
    <row r="43" spans="1:7" ht="13.8" x14ac:dyDescent="0.25">
      <c r="A43" s="27"/>
      <c r="B43" s="37"/>
      <c r="C43" s="37"/>
      <c r="D43" s="37"/>
      <c r="E43" s="37"/>
      <c r="F43" s="37"/>
      <c r="G43" s="37"/>
    </row>
    <row r="44" spans="1:7" ht="13.8" x14ac:dyDescent="0.25">
      <c r="A44" s="33" t="s">
        <v>155</v>
      </c>
      <c r="B44" s="57">
        <v>949</v>
      </c>
      <c r="C44" s="57">
        <v>833</v>
      </c>
      <c r="D44" s="57">
        <v>793</v>
      </c>
      <c r="E44" s="57">
        <v>924</v>
      </c>
      <c r="F44" s="57">
        <v>950</v>
      </c>
      <c r="G44" s="57">
        <v>1082</v>
      </c>
    </row>
    <row r="45" spans="1:7" ht="13.8" x14ac:dyDescent="0.25">
      <c r="A45" s="27" t="s">
        <v>157</v>
      </c>
      <c r="B45" s="37">
        <v>2</v>
      </c>
      <c r="C45" s="37">
        <v>0</v>
      </c>
      <c r="D45" s="37">
        <v>1</v>
      </c>
      <c r="E45" s="37">
        <v>2</v>
      </c>
      <c r="F45" s="37">
        <v>1</v>
      </c>
      <c r="G45" s="37">
        <v>1</v>
      </c>
    </row>
    <row r="46" spans="1:7" ht="13.8" x14ac:dyDescent="0.25">
      <c r="A46" s="27" t="s">
        <v>158</v>
      </c>
      <c r="B46" s="37">
        <v>382</v>
      </c>
      <c r="C46" s="37">
        <v>342</v>
      </c>
      <c r="D46" s="37">
        <v>316</v>
      </c>
      <c r="E46" s="37">
        <v>392</v>
      </c>
      <c r="F46" s="37">
        <v>348</v>
      </c>
      <c r="G46" s="37">
        <v>324</v>
      </c>
    </row>
    <row r="47" spans="1:7" ht="13.8" x14ac:dyDescent="0.25">
      <c r="A47" s="27" t="s">
        <v>921</v>
      </c>
      <c r="B47" s="37">
        <v>27</v>
      </c>
      <c r="C47" s="37">
        <v>17</v>
      </c>
      <c r="D47" s="37">
        <v>16</v>
      </c>
      <c r="E47" s="37">
        <v>26</v>
      </c>
      <c r="F47" s="37">
        <v>27</v>
      </c>
      <c r="G47" s="37">
        <v>31</v>
      </c>
    </row>
    <row r="48" spans="1:7" ht="13.8" x14ac:dyDescent="0.25">
      <c r="A48" s="27" t="s">
        <v>159</v>
      </c>
      <c r="B48" s="37">
        <v>1</v>
      </c>
      <c r="C48" s="37">
        <v>2</v>
      </c>
      <c r="D48" s="37">
        <v>0</v>
      </c>
      <c r="E48" s="37">
        <v>0</v>
      </c>
      <c r="F48" s="37">
        <v>0</v>
      </c>
      <c r="G48" s="37">
        <v>0</v>
      </c>
    </row>
    <row r="49" spans="1:14" ht="13.8" x14ac:dyDescent="0.25">
      <c r="A49" s="27" t="s">
        <v>1450</v>
      </c>
      <c r="B49" s="37">
        <v>10</v>
      </c>
      <c r="C49" s="37">
        <v>15</v>
      </c>
      <c r="D49" s="37">
        <v>15</v>
      </c>
      <c r="E49" s="37">
        <v>24</v>
      </c>
      <c r="F49" s="37">
        <v>13</v>
      </c>
      <c r="G49" s="37">
        <v>22</v>
      </c>
    </row>
    <row r="50" spans="1:14" ht="13.8" x14ac:dyDescent="0.25">
      <c r="A50" s="27" t="s">
        <v>161</v>
      </c>
      <c r="B50" s="37">
        <v>527</v>
      </c>
      <c r="C50" s="37">
        <v>457</v>
      </c>
      <c r="D50" s="37">
        <v>445</v>
      </c>
      <c r="E50" s="37">
        <v>480</v>
      </c>
      <c r="F50" s="37">
        <f>F44-SUM(F45:F49)</f>
        <v>561</v>
      </c>
      <c r="G50" s="37">
        <f>G44-SUM(G45:G49)</f>
        <v>704</v>
      </c>
    </row>
    <row r="51" spans="1:14" ht="13.8" x14ac:dyDescent="0.25">
      <c r="A51" s="27"/>
      <c r="B51" s="37"/>
      <c r="C51" s="37"/>
      <c r="D51" s="37"/>
      <c r="E51" s="37"/>
      <c r="F51" s="37"/>
      <c r="G51" s="37"/>
      <c r="I51" s="48"/>
    </row>
    <row r="52" spans="1:14" ht="13.8" x14ac:dyDescent="0.25">
      <c r="A52" s="33" t="s">
        <v>1451</v>
      </c>
      <c r="B52" s="50">
        <v>594</v>
      </c>
      <c r="C52" s="50">
        <v>509</v>
      </c>
      <c r="D52" s="50">
        <v>487</v>
      </c>
      <c r="E52" s="50">
        <v>589</v>
      </c>
      <c r="F52" s="50">
        <v>550</v>
      </c>
      <c r="G52" s="50">
        <v>804</v>
      </c>
    </row>
    <row r="53" spans="1:14" ht="13.8" x14ac:dyDescent="0.25">
      <c r="A53" s="27" t="s">
        <v>1452</v>
      </c>
      <c r="B53" s="13">
        <v>444</v>
      </c>
      <c r="C53" s="13">
        <v>410</v>
      </c>
      <c r="D53" s="13">
        <v>387</v>
      </c>
      <c r="E53" s="13">
        <v>486</v>
      </c>
      <c r="F53" s="13">
        <v>428</v>
      </c>
      <c r="G53" s="13">
        <v>639</v>
      </c>
    </row>
    <row r="54" spans="1:14" ht="13.8" x14ac:dyDescent="0.25">
      <c r="A54" s="27" t="s">
        <v>1453</v>
      </c>
      <c r="B54" s="13">
        <v>150</v>
      </c>
      <c r="C54" s="13">
        <v>99</v>
      </c>
      <c r="D54" s="13">
        <v>100</v>
      </c>
      <c r="E54" s="13">
        <v>103</v>
      </c>
      <c r="F54" s="13">
        <v>122</v>
      </c>
      <c r="G54" s="13">
        <v>165</v>
      </c>
    </row>
    <row r="55" spans="1:14" ht="13.8" x14ac:dyDescent="0.25">
      <c r="A55" s="27"/>
      <c r="B55" s="13"/>
      <c r="C55" s="13"/>
      <c r="D55" s="13"/>
      <c r="E55" s="13"/>
      <c r="F55" s="13"/>
      <c r="G55" s="13"/>
    </row>
    <row r="56" spans="1:14" ht="13.8" x14ac:dyDescent="0.25">
      <c r="A56" s="33" t="s">
        <v>1454</v>
      </c>
      <c r="B56" s="57">
        <v>365</v>
      </c>
      <c r="C56" s="57">
        <v>327</v>
      </c>
      <c r="D56" s="57">
        <v>303</v>
      </c>
      <c r="E56" s="57">
        <v>344</v>
      </c>
      <c r="F56" s="57">
        <v>298</v>
      </c>
      <c r="G56" s="57">
        <v>246</v>
      </c>
    </row>
    <row r="57" spans="1:14" ht="13.8" x14ac:dyDescent="0.25">
      <c r="A57" s="27"/>
      <c r="B57" s="37"/>
      <c r="C57" s="37"/>
      <c r="D57" s="37"/>
      <c r="E57" s="37"/>
      <c r="F57" s="37"/>
      <c r="G57" s="37"/>
    </row>
    <row r="58" spans="1:14" ht="14.4" thickBot="1" x14ac:dyDescent="0.3">
      <c r="A58" s="329" t="s">
        <v>137</v>
      </c>
      <c r="B58" s="96">
        <v>8539</v>
      </c>
      <c r="C58" s="96">
        <v>6903</v>
      </c>
      <c r="D58" s="96">
        <v>6076</v>
      </c>
      <c r="E58" s="96">
        <v>6434</v>
      </c>
      <c r="F58" s="96">
        <f>F60-F52</f>
        <v>6241</v>
      </c>
      <c r="G58" s="96">
        <f>G60-G52</f>
        <v>7168</v>
      </c>
      <c r="I58" s="48"/>
    </row>
    <row r="59" spans="1:14" ht="7.5" customHeight="1" thickTop="1" thickBot="1" x14ac:dyDescent="0.3">
      <c r="A59" s="329"/>
      <c r="B59" s="96"/>
      <c r="C59" s="96"/>
      <c r="D59" s="96"/>
      <c r="E59" s="96"/>
      <c r="F59" s="96"/>
      <c r="G59" s="96"/>
    </row>
    <row r="60" spans="1:14" ht="15" thickTop="1" thickBot="1" x14ac:dyDescent="0.3">
      <c r="A60" s="329" t="s">
        <v>1445</v>
      </c>
      <c r="B60" s="96">
        <v>9133</v>
      </c>
      <c r="C60" s="96">
        <v>7412</v>
      </c>
      <c r="D60" s="96">
        <v>6563</v>
      </c>
      <c r="E60" s="96">
        <v>7023</v>
      </c>
      <c r="F60" s="96">
        <v>6791</v>
      </c>
      <c r="G60" s="96">
        <v>7972</v>
      </c>
      <c r="I60" s="48"/>
      <c r="J60" s="48"/>
      <c r="K60" s="48"/>
      <c r="L60" s="48"/>
      <c r="M60" s="48"/>
      <c r="N60" s="48"/>
    </row>
    <row r="61" spans="1:14" ht="7.5" customHeight="1" thickTop="1" thickBot="1" x14ac:dyDescent="0.3">
      <c r="A61" s="329"/>
      <c r="B61" s="96"/>
      <c r="C61" s="96"/>
      <c r="D61" s="96"/>
      <c r="E61" s="96"/>
      <c r="F61" s="96"/>
      <c r="G61" s="96"/>
    </row>
    <row r="62" spans="1:14" ht="16.8" thickTop="1" thickBot="1" x14ac:dyDescent="0.35">
      <c r="A62" s="629" t="s">
        <v>1444</v>
      </c>
      <c r="B62" s="630">
        <v>9498</v>
      </c>
      <c r="C62" s="630">
        <v>7739</v>
      </c>
      <c r="D62" s="630">
        <v>6866</v>
      </c>
      <c r="E62" s="630">
        <v>7367</v>
      </c>
      <c r="F62" s="630">
        <v>7089</v>
      </c>
      <c r="G62" s="630">
        <v>8218</v>
      </c>
    </row>
    <row r="63" spans="1:14" ht="14.4" thickTop="1" x14ac:dyDescent="0.25">
      <c r="A63" s="27"/>
      <c r="B63" s="27"/>
      <c r="C63" s="27"/>
      <c r="D63" s="27"/>
      <c r="E63" s="27"/>
      <c r="F63" s="27"/>
      <c r="G63" s="27"/>
    </row>
    <row r="64" spans="1:14" ht="27.75" customHeight="1" x14ac:dyDescent="0.25">
      <c r="A64" s="1525" t="s">
        <v>165</v>
      </c>
      <c r="B64" s="1525"/>
      <c r="C64" s="1525"/>
      <c r="D64" s="1525"/>
      <c r="E64" s="1525"/>
      <c r="F64" s="1525"/>
      <c r="G64" s="1525"/>
    </row>
    <row r="65" spans="1:7" ht="27.75" customHeight="1" x14ac:dyDescent="0.25">
      <c r="A65" s="663" t="s">
        <v>1490</v>
      </c>
      <c r="B65" s="661"/>
      <c r="C65" s="661"/>
      <c r="D65" s="661"/>
      <c r="E65" s="661"/>
      <c r="F65" s="661"/>
      <c r="G65" s="661"/>
    </row>
    <row r="66" spans="1:7" ht="23.25" customHeight="1" x14ac:dyDescent="0.25">
      <c r="A66" s="161" t="s">
        <v>1344</v>
      </c>
    </row>
    <row r="67" spans="1:7" ht="35.25" customHeight="1" x14ac:dyDescent="0.25">
      <c r="A67" s="1457" t="s">
        <v>2312</v>
      </c>
      <c r="B67" s="1457"/>
      <c r="C67" s="1457"/>
      <c r="D67" s="1457"/>
      <c r="E67" s="1457"/>
      <c r="F67" s="1457"/>
      <c r="G67" s="1457"/>
    </row>
  </sheetData>
  <customSheetViews>
    <customSheetView guid="{F67F5823-51D5-4D47-B100-5B47C1E6BCB9}" showPageBreaks="1">
      <selection sqref="A1:G1"/>
      <pageMargins left="0.75" right="0.75" top="1" bottom="1" header="0.5" footer="0.5"/>
      <pageSetup scale="76" orientation="portrait" horizontalDpi="1200" verticalDpi="1200" r:id="rId1"/>
      <headerFooter alignWithMargins="0">
        <oddFooter>&amp;C&amp;P</oddFooter>
      </headerFooter>
    </customSheetView>
    <customSheetView guid="{9014CDA8-C3FC-41E6-A045-DAEFC55B82B1}">
      <selection sqref="A1:G1"/>
      <pageMargins left="0.75" right="0.75" top="1" bottom="1" header="0.5" footer="0.5"/>
      <pageSetup scale="76" orientation="portrait" horizontalDpi="1200" verticalDpi="1200" r:id="rId2"/>
      <headerFooter alignWithMargins="0">
        <oddFooter>&amp;C&amp;P</oddFooter>
      </headerFooter>
    </customSheetView>
  </customSheetViews>
  <mergeCells count="6">
    <mergeCell ref="A67:G67"/>
    <mergeCell ref="A64:G64"/>
    <mergeCell ref="A1:G1"/>
    <mergeCell ref="A3:G3"/>
    <mergeCell ref="A4:G4"/>
    <mergeCell ref="A6:G6"/>
  </mergeCells>
  <phoneticPr fontId="32" type="noConversion"/>
  <hyperlinks>
    <hyperlink ref="A67:G67" r:id="rId3" display="Source: Statistics Canada. Table 35-10-0177-01 Incident-based crime statistics, by detailed violations, Canada, provinces, territories and Census Metropolitan Areas"/>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legacyDrawingHF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15"/>
    <pageSetUpPr fitToPage="1"/>
  </sheetPr>
  <dimension ref="A1:O67"/>
  <sheetViews>
    <sheetView zoomScaleNormal="100" workbookViewId="0">
      <selection sqref="A1:K1"/>
    </sheetView>
  </sheetViews>
  <sheetFormatPr defaultRowHeight="13.2" x14ac:dyDescent="0.25"/>
  <cols>
    <col min="1" max="1" width="39.88671875" bestFit="1" customWidth="1"/>
    <col min="2" max="10" width="8.6640625" customWidth="1"/>
    <col min="11" max="11" width="10.5546875" style="1" customWidth="1"/>
  </cols>
  <sheetData>
    <row r="1" spans="1:15" ht="17.399999999999999" x14ac:dyDescent="0.3">
      <c r="A1" s="1436" t="s">
        <v>1466</v>
      </c>
      <c r="B1" s="1436"/>
      <c r="C1" s="1436"/>
      <c r="D1" s="1436"/>
      <c r="E1" s="1436"/>
      <c r="F1" s="1436"/>
      <c r="G1" s="1436"/>
      <c r="H1" s="1436"/>
      <c r="I1" s="1436"/>
      <c r="J1" s="1436"/>
      <c r="K1" s="1436"/>
    </row>
    <row r="2" spans="1:15" ht="17.399999999999999" x14ac:dyDescent="0.3">
      <c r="A2" s="49"/>
      <c r="B2" s="2"/>
      <c r="C2" s="2"/>
      <c r="D2" s="2"/>
    </row>
    <row r="3" spans="1:15" ht="17.399999999999999" x14ac:dyDescent="0.3">
      <c r="A3" s="1437" t="s">
        <v>2339</v>
      </c>
      <c r="B3" s="1437"/>
      <c r="C3" s="1437"/>
      <c r="D3" s="1437"/>
      <c r="E3" s="1437"/>
      <c r="F3" s="1437"/>
      <c r="G3" s="1437"/>
      <c r="H3" s="1437"/>
      <c r="I3" s="1437"/>
      <c r="J3" s="1437"/>
      <c r="K3" s="1437"/>
    </row>
    <row r="4" spans="1:15" ht="17.399999999999999" x14ac:dyDescent="0.3">
      <c r="A4" s="1437" t="s">
        <v>444</v>
      </c>
      <c r="B4" s="1437"/>
      <c r="C4" s="1437"/>
      <c r="D4" s="1437"/>
      <c r="E4" s="1437"/>
      <c r="F4" s="1437"/>
      <c r="G4" s="1437"/>
      <c r="H4" s="1437"/>
      <c r="I4" s="1437"/>
      <c r="J4" s="1437"/>
      <c r="K4" s="1437"/>
    </row>
    <row r="5" spans="1:15" ht="12.75" customHeight="1" x14ac:dyDescent="0.3">
      <c r="A5" s="49"/>
      <c r="B5" s="49"/>
      <c r="C5" s="49"/>
      <c r="D5" s="49"/>
    </row>
    <row r="7" spans="1:15" s="17" customFormat="1" ht="15.6" x14ac:dyDescent="0.3">
      <c r="A7" s="59" t="s">
        <v>890</v>
      </c>
      <c r="B7" s="38" t="s">
        <v>926</v>
      </c>
      <c r="C7" s="38" t="s">
        <v>1491</v>
      </c>
      <c r="D7" s="38" t="s">
        <v>1597</v>
      </c>
      <c r="E7" s="38" t="s">
        <v>1598</v>
      </c>
      <c r="F7" s="38" t="s">
        <v>1726</v>
      </c>
      <c r="G7" s="38" t="s">
        <v>1836</v>
      </c>
      <c r="H7" s="38" t="s">
        <v>1927</v>
      </c>
      <c r="I7" s="38" t="s">
        <v>1971</v>
      </c>
      <c r="J7" s="38" t="s">
        <v>2158</v>
      </c>
      <c r="K7" s="38" t="s">
        <v>2340</v>
      </c>
    </row>
    <row r="8" spans="1:15" ht="4.5" customHeight="1" thickBot="1" x14ac:dyDescent="0.3">
      <c r="A8" s="18"/>
      <c r="B8" s="19"/>
      <c r="C8" s="19"/>
      <c r="D8" s="19"/>
      <c r="E8" s="19"/>
      <c r="F8" s="19"/>
      <c r="G8" s="19"/>
      <c r="H8" s="19"/>
      <c r="I8" s="19"/>
      <c r="J8" s="19"/>
      <c r="K8" s="19"/>
    </row>
    <row r="9" spans="1:15" ht="4.5" customHeight="1" x14ac:dyDescent="0.25">
      <c r="A9" s="2"/>
      <c r="B9" s="15"/>
      <c r="C9" s="15"/>
      <c r="D9" s="15"/>
      <c r="E9" s="15"/>
      <c r="F9" s="15"/>
      <c r="G9" s="15"/>
      <c r="H9" s="15"/>
      <c r="I9" s="15"/>
      <c r="J9" s="15"/>
      <c r="K9" s="15"/>
    </row>
    <row r="10" spans="1:15" s="161" customFormat="1" ht="14.25" customHeight="1" x14ac:dyDescent="0.25">
      <c r="A10" s="164" t="s">
        <v>1300</v>
      </c>
      <c r="B10" s="242">
        <v>7</v>
      </c>
      <c r="C10" s="242">
        <v>6</v>
      </c>
      <c r="D10" s="242">
        <v>9</v>
      </c>
      <c r="E10" s="242">
        <v>2</v>
      </c>
      <c r="F10" s="242">
        <v>8</v>
      </c>
      <c r="G10" s="242">
        <v>6</v>
      </c>
      <c r="H10" s="242">
        <v>0</v>
      </c>
      <c r="I10" s="242">
        <v>2</v>
      </c>
      <c r="J10" s="242">
        <v>1</v>
      </c>
      <c r="K10" s="242">
        <v>1</v>
      </c>
      <c r="M10" s="43"/>
      <c r="N10" s="43"/>
      <c r="O10" s="43"/>
    </row>
    <row r="11" spans="1:15" ht="13.8" x14ac:dyDescent="0.25">
      <c r="A11" s="161" t="s">
        <v>877</v>
      </c>
      <c r="B11" s="457">
        <v>0</v>
      </c>
      <c r="C11" s="457">
        <v>0</v>
      </c>
      <c r="D11" s="457">
        <v>0</v>
      </c>
      <c r="E11" s="457">
        <v>0</v>
      </c>
      <c r="F11" s="457">
        <v>0</v>
      </c>
      <c r="G11" s="457">
        <v>0</v>
      </c>
      <c r="H11" s="457">
        <v>0</v>
      </c>
      <c r="I11" s="457">
        <v>0</v>
      </c>
      <c r="J11" s="457">
        <v>0</v>
      </c>
      <c r="K11" s="457">
        <v>0</v>
      </c>
    </row>
    <row r="12" spans="1:15" ht="13.8" x14ac:dyDescent="0.25">
      <c r="A12" s="161" t="s">
        <v>878</v>
      </c>
      <c r="B12" s="457">
        <v>2</v>
      </c>
      <c r="C12" s="457">
        <v>2</v>
      </c>
      <c r="D12" s="457">
        <v>0</v>
      </c>
      <c r="E12" s="457">
        <v>4</v>
      </c>
      <c r="F12" s="457">
        <v>2</v>
      </c>
      <c r="G12" s="457">
        <v>3</v>
      </c>
      <c r="H12" s="457">
        <v>0</v>
      </c>
      <c r="I12" s="457">
        <v>2</v>
      </c>
      <c r="J12" s="457">
        <v>3</v>
      </c>
      <c r="K12" s="457">
        <v>0</v>
      </c>
    </row>
    <row r="13" spans="1:15" ht="13.8" x14ac:dyDescent="0.25">
      <c r="A13" s="161" t="s">
        <v>773</v>
      </c>
      <c r="B13" s="242">
        <v>7</v>
      </c>
      <c r="C13" s="242">
        <v>4</v>
      </c>
      <c r="D13" s="242">
        <v>3</v>
      </c>
      <c r="E13" s="242">
        <v>3</v>
      </c>
      <c r="F13" s="242">
        <v>4</v>
      </c>
      <c r="G13" s="242">
        <v>5</v>
      </c>
      <c r="H13" s="242">
        <v>4</v>
      </c>
      <c r="I13" s="242">
        <v>1</v>
      </c>
      <c r="J13" s="242">
        <v>4</v>
      </c>
      <c r="K13" s="242">
        <v>1</v>
      </c>
    </row>
    <row r="14" spans="1:15" ht="13.8" x14ac:dyDescent="0.25">
      <c r="A14" s="161" t="s">
        <v>879</v>
      </c>
      <c r="B14" s="457">
        <v>0</v>
      </c>
      <c r="C14" s="457">
        <v>0</v>
      </c>
      <c r="D14" s="457">
        <v>1</v>
      </c>
      <c r="E14" s="457">
        <v>0</v>
      </c>
      <c r="F14" s="457">
        <v>0</v>
      </c>
      <c r="G14" s="457">
        <v>2</v>
      </c>
      <c r="H14" s="457">
        <v>1</v>
      </c>
      <c r="I14" s="457">
        <v>1</v>
      </c>
      <c r="J14" s="457">
        <v>0</v>
      </c>
      <c r="K14" s="457">
        <v>1</v>
      </c>
    </row>
    <row r="15" spans="1:15" ht="13.8" x14ac:dyDescent="0.25">
      <c r="A15" s="161" t="s">
        <v>57</v>
      </c>
      <c r="B15" s="457">
        <v>1</v>
      </c>
      <c r="C15" s="457">
        <v>0</v>
      </c>
      <c r="D15" s="457">
        <v>0</v>
      </c>
      <c r="E15" s="457">
        <v>0</v>
      </c>
      <c r="F15" s="457">
        <v>0</v>
      </c>
      <c r="G15" s="457">
        <v>0</v>
      </c>
      <c r="H15" s="457">
        <v>0</v>
      </c>
      <c r="I15" s="457">
        <v>0</v>
      </c>
      <c r="J15" s="457">
        <v>0</v>
      </c>
      <c r="K15" s="457">
        <v>0</v>
      </c>
    </row>
    <row r="16" spans="1:15" ht="13.8" x14ac:dyDescent="0.25">
      <c r="A16" s="161" t="s">
        <v>1271</v>
      </c>
      <c r="B16" s="457">
        <v>3</v>
      </c>
      <c r="C16" s="457">
        <v>2</v>
      </c>
      <c r="D16" s="457">
        <v>0</v>
      </c>
      <c r="E16" s="457">
        <v>1</v>
      </c>
      <c r="F16" s="457">
        <v>0</v>
      </c>
      <c r="G16" s="457">
        <v>0</v>
      </c>
      <c r="H16" s="457">
        <v>2</v>
      </c>
      <c r="I16" s="457">
        <v>1</v>
      </c>
      <c r="J16" s="457">
        <v>0</v>
      </c>
      <c r="K16" s="457">
        <v>0</v>
      </c>
    </row>
    <row r="17" spans="1:12" ht="13.8" x14ac:dyDescent="0.25">
      <c r="A17" s="161" t="s">
        <v>880</v>
      </c>
      <c r="B17" s="242">
        <v>2</v>
      </c>
      <c r="C17" s="242">
        <v>2</v>
      </c>
      <c r="D17" s="242">
        <v>1</v>
      </c>
      <c r="E17" s="242">
        <v>2</v>
      </c>
      <c r="F17" s="242">
        <v>1</v>
      </c>
      <c r="G17" s="242">
        <v>1</v>
      </c>
      <c r="H17" s="242">
        <v>2</v>
      </c>
      <c r="I17" s="242">
        <v>2</v>
      </c>
      <c r="J17" s="242">
        <v>1</v>
      </c>
      <c r="K17" s="242">
        <v>0</v>
      </c>
    </row>
    <row r="18" spans="1:12" ht="13.8" x14ac:dyDescent="0.25">
      <c r="A18" s="161" t="s">
        <v>881</v>
      </c>
      <c r="B18" s="457">
        <v>0</v>
      </c>
      <c r="C18" s="457">
        <v>0</v>
      </c>
      <c r="D18" s="457">
        <v>0</v>
      </c>
      <c r="E18" s="457">
        <v>0</v>
      </c>
      <c r="F18" s="457">
        <v>0</v>
      </c>
      <c r="G18" s="457">
        <v>0</v>
      </c>
      <c r="H18" s="457">
        <v>1</v>
      </c>
      <c r="I18" s="457">
        <v>0</v>
      </c>
      <c r="J18" s="457">
        <v>0</v>
      </c>
      <c r="K18" s="457">
        <v>0</v>
      </c>
      <c r="L18" s="457"/>
    </row>
    <row r="19" spans="1:12" ht="13.8" x14ac:dyDescent="0.25">
      <c r="A19" s="161" t="s">
        <v>630</v>
      </c>
      <c r="B19" s="457">
        <v>2</v>
      </c>
      <c r="C19" s="457">
        <v>2</v>
      </c>
      <c r="D19" s="457">
        <v>0</v>
      </c>
      <c r="E19" s="457">
        <v>0</v>
      </c>
      <c r="F19" s="457">
        <v>0</v>
      </c>
      <c r="G19" s="457">
        <v>0</v>
      </c>
      <c r="H19" s="457">
        <v>1</v>
      </c>
      <c r="I19" s="457">
        <v>0</v>
      </c>
      <c r="J19" s="457">
        <v>0</v>
      </c>
      <c r="K19" s="457">
        <v>0</v>
      </c>
    </row>
    <row r="20" spans="1:12" ht="13.8" x14ac:dyDescent="0.25">
      <c r="A20" s="161" t="s">
        <v>58</v>
      </c>
      <c r="B20" s="457">
        <v>1</v>
      </c>
      <c r="C20" s="457">
        <v>0</v>
      </c>
      <c r="D20" s="457">
        <v>0</v>
      </c>
      <c r="E20" s="457">
        <v>1</v>
      </c>
      <c r="F20" s="457">
        <v>3</v>
      </c>
      <c r="G20" s="457">
        <v>0</v>
      </c>
      <c r="H20" s="457">
        <v>1</v>
      </c>
      <c r="I20" s="457">
        <v>2</v>
      </c>
      <c r="J20" s="457">
        <v>0</v>
      </c>
      <c r="K20" s="457">
        <v>0</v>
      </c>
    </row>
    <row r="21" spans="1:12" ht="13.8" x14ac:dyDescent="0.25">
      <c r="A21" s="161" t="s">
        <v>521</v>
      </c>
      <c r="B21" s="457">
        <v>0</v>
      </c>
      <c r="C21" s="457">
        <v>0</v>
      </c>
      <c r="D21" s="457">
        <v>0</v>
      </c>
      <c r="E21" s="457">
        <v>0</v>
      </c>
      <c r="F21" s="457">
        <v>0</v>
      </c>
      <c r="G21" s="457">
        <v>0</v>
      </c>
      <c r="H21" s="457">
        <v>0</v>
      </c>
      <c r="I21" s="457">
        <v>0</v>
      </c>
      <c r="J21" s="457">
        <v>0</v>
      </c>
      <c r="K21" s="457">
        <v>0</v>
      </c>
    </row>
    <row r="22" spans="1:12" ht="13.8" x14ac:dyDescent="0.25">
      <c r="A22" s="161" t="s">
        <v>887</v>
      </c>
      <c r="B22" s="457">
        <v>0</v>
      </c>
      <c r="C22" s="457">
        <v>0</v>
      </c>
      <c r="D22" s="457">
        <v>0</v>
      </c>
      <c r="E22" s="457">
        <v>0</v>
      </c>
      <c r="F22" s="457">
        <v>0</v>
      </c>
      <c r="G22" s="457">
        <v>0</v>
      </c>
      <c r="H22" s="457">
        <v>0</v>
      </c>
      <c r="I22" s="457">
        <v>0</v>
      </c>
      <c r="J22" s="457">
        <v>0</v>
      </c>
      <c r="K22" s="457">
        <v>0</v>
      </c>
    </row>
    <row r="23" spans="1:12" ht="13.8" x14ac:dyDescent="0.25">
      <c r="A23" s="161" t="s">
        <v>888</v>
      </c>
      <c r="B23" s="457">
        <v>0</v>
      </c>
      <c r="C23" s="457">
        <v>0</v>
      </c>
      <c r="D23" s="457">
        <v>0</v>
      </c>
      <c r="E23" s="457">
        <v>1</v>
      </c>
      <c r="F23" s="457">
        <v>0</v>
      </c>
      <c r="G23" s="457">
        <v>0</v>
      </c>
      <c r="H23" s="457">
        <v>2</v>
      </c>
      <c r="I23" s="457">
        <v>0</v>
      </c>
      <c r="J23" s="457">
        <v>0</v>
      </c>
      <c r="K23" s="457">
        <v>0</v>
      </c>
    </row>
    <row r="24" spans="1:12" ht="13.8" x14ac:dyDescent="0.25">
      <c r="A24" s="161" t="s">
        <v>469</v>
      </c>
      <c r="B24" s="242">
        <v>2</v>
      </c>
      <c r="C24" s="242">
        <v>3</v>
      </c>
      <c r="D24" s="242">
        <v>2</v>
      </c>
      <c r="E24" s="242">
        <v>1</v>
      </c>
      <c r="F24" s="242">
        <v>4</v>
      </c>
      <c r="G24" s="242">
        <v>0</v>
      </c>
      <c r="H24" s="242">
        <v>1</v>
      </c>
      <c r="I24" s="242">
        <v>1</v>
      </c>
      <c r="J24" s="242">
        <v>1</v>
      </c>
      <c r="K24" s="242">
        <v>1</v>
      </c>
    </row>
    <row r="25" spans="1:12" ht="13.8" x14ac:dyDescent="0.25">
      <c r="A25" s="161" t="s">
        <v>889</v>
      </c>
      <c r="B25" s="457">
        <v>3</v>
      </c>
      <c r="C25" s="457">
        <v>1</v>
      </c>
      <c r="D25" s="457">
        <v>1</v>
      </c>
      <c r="E25" s="457">
        <v>0</v>
      </c>
      <c r="F25" s="457">
        <v>1</v>
      </c>
      <c r="G25" s="457">
        <v>1</v>
      </c>
      <c r="H25" s="457">
        <v>1</v>
      </c>
      <c r="I25" s="457">
        <v>1</v>
      </c>
      <c r="J25" s="457">
        <v>2</v>
      </c>
      <c r="K25" s="457">
        <v>0</v>
      </c>
    </row>
    <row r="26" spans="1:12" ht="4.5" customHeight="1" thickBot="1" x14ac:dyDescent="0.3">
      <c r="A26" s="161"/>
      <c r="B26" s="458"/>
      <c r="C26" s="458"/>
      <c r="D26" s="458"/>
      <c r="E26" s="458"/>
      <c r="F26" s="458"/>
      <c r="G26" s="458"/>
      <c r="H26" s="458"/>
      <c r="I26" s="458"/>
      <c r="J26" s="458"/>
      <c r="K26" s="458"/>
    </row>
    <row r="27" spans="1:12" ht="4.5" customHeight="1" x14ac:dyDescent="0.25">
      <c r="A27" s="161"/>
      <c r="B27" s="15"/>
      <c r="C27" s="15"/>
      <c r="D27" s="15"/>
      <c r="E27" s="15"/>
      <c r="F27" s="15"/>
      <c r="G27" s="15"/>
      <c r="H27" s="15"/>
      <c r="I27" s="15"/>
      <c r="J27" s="15"/>
      <c r="K27" s="15"/>
    </row>
    <row r="28" spans="1:12" s="35" customFormat="1" ht="13.8" x14ac:dyDescent="0.25">
      <c r="A28" s="33" t="s">
        <v>876</v>
      </c>
      <c r="B28" s="67">
        <v>30</v>
      </c>
      <c r="C28" s="67">
        <v>22</v>
      </c>
      <c r="D28" s="67">
        <v>17</v>
      </c>
      <c r="E28" s="67">
        <v>15</v>
      </c>
      <c r="F28" s="67">
        <v>23</v>
      </c>
      <c r="G28" s="67">
        <v>18</v>
      </c>
      <c r="H28" s="67">
        <v>16</v>
      </c>
      <c r="I28" s="67">
        <v>13</v>
      </c>
      <c r="J28" s="67">
        <v>12</v>
      </c>
      <c r="K28" s="67">
        <v>4</v>
      </c>
    </row>
    <row r="29" spans="1:12" s="43" customFormat="1" ht="12.75" customHeight="1" x14ac:dyDescent="0.2">
      <c r="A29" s="43" t="s">
        <v>571</v>
      </c>
      <c r="B29" s="199">
        <v>114.3</v>
      </c>
      <c r="C29" s="199">
        <v>-26.666666666666671</v>
      </c>
      <c r="D29" s="199">
        <v>-22.72727272727273</v>
      </c>
      <c r="E29" s="199">
        <v>-11.764705882352944</v>
      </c>
      <c r="F29" s="199">
        <v>53.333333333333343</v>
      </c>
      <c r="G29" s="199">
        <v>-21.739130434782606</v>
      </c>
      <c r="H29" s="199">
        <v>-11.111111111111116</v>
      </c>
      <c r="I29" s="199">
        <v>-18.75</v>
      </c>
      <c r="J29" s="199">
        <v>-7.6923076923076872</v>
      </c>
      <c r="K29" s="199">
        <v>-66.666666666666671</v>
      </c>
    </row>
    <row r="30" spans="1:12" s="43" customFormat="1" ht="12.75" customHeight="1" x14ac:dyDescent="0.2">
      <c r="B30" s="246"/>
      <c r="C30" s="235"/>
      <c r="D30" s="235"/>
      <c r="E30" s="235"/>
      <c r="F30" s="235"/>
      <c r="G30" s="235"/>
      <c r="H30" s="235"/>
      <c r="I30" s="235"/>
      <c r="J30" s="235"/>
      <c r="K30" s="246"/>
    </row>
    <row r="33" spans="1:11" ht="17.399999999999999" x14ac:dyDescent="0.3">
      <c r="A33" s="1437" t="s">
        <v>2341</v>
      </c>
      <c r="B33" s="1437"/>
      <c r="C33" s="1437"/>
      <c r="D33" s="1437"/>
      <c r="E33" s="1437"/>
      <c r="F33" s="1437"/>
      <c r="G33" s="1437"/>
      <c r="H33" s="1437"/>
      <c r="I33" s="1437"/>
      <c r="J33" s="1437"/>
      <c r="K33" s="1437"/>
    </row>
    <row r="34" spans="1:11" ht="17.399999999999999" x14ac:dyDescent="0.3">
      <c r="A34" s="1437" t="s">
        <v>444</v>
      </c>
      <c r="B34" s="1437"/>
      <c r="C34" s="1437"/>
      <c r="D34" s="1437"/>
      <c r="E34" s="1437"/>
      <c r="F34" s="1437"/>
      <c r="G34" s="1437"/>
      <c r="H34" s="1437"/>
      <c r="I34" s="1437"/>
      <c r="J34" s="1437"/>
      <c r="K34" s="1437"/>
    </row>
    <row r="35" spans="1:11" ht="18" customHeight="1" x14ac:dyDescent="0.3">
      <c r="A35" s="1437" t="s">
        <v>1394</v>
      </c>
      <c r="B35" s="1437"/>
      <c r="C35" s="1437"/>
      <c r="D35" s="1437"/>
      <c r="E35" s="1437"/>
      <c r="F35" s="1437"/>
      <c r="G35" s="1437"/>
      <c r="H35" s="1437"/>
      <c r="I35" s="1437"/>
      <c r="J35" s="1437"/>
      <c r="K35" s="1437"/>
    </row>
    <row r="36" spans="1:11" ht="12.75" customHeight="1" x14ac:dyDescent="0.3">
      <c r="A36" s="16"/>
      <c r="B36" s="16"/>
      <c r="C36" s="16"/>
      <c r="D36" s="16"/>
      <c r="E36" s="16"/>
      <c r="F36" s="16"/>
      <c r="G36" s="16"/>
      <c r="H36" s="16"/>
      <c r="I36" s="16"/>
      <c r="J36" s="16"/>
      <c r="K36" s="16"/>
    </row>
    <row r="38" spans="1:11" s="17" customFormat="1" ht="15.6" x14ac:dyDescent="0.3">
      <c r="A38" s="59" t="s">
        <v>890</v>
      </c>
      <c r="B38" s="38" t="s">
        <v>926</v>
      </c>
      <c r="C38" s="38" t="s">
        <v>1491</v>
      </c>
      <c r="D38" s="38" t="s">
        <v>1597</v>
      </c>
      <c r="E38" s="38" t="s">
        <v>1598</v>
      </c>
      <c r="F38" s="38" t="s">
        <v>1726</v>
      </c>
      <c r="G38" s="38" t="s">
        <v>1836</v>
      </c>
      <c r="H38" s="38" t="s">
        <v>1927</v>
      </c>
      <c r="I38" s="38">
        <v>2016</v>
      </c>
      <c r="J38" s="38">
        <v>2017</v>
      </c>
      <c r="K38" s="38">
        <v>2018</v>
      </c>
    </row>
    <row r="39" spans="1:11" ht="4.5" customHeight="1" thickBot="1" x14ac:dyDescent="0.3">
      <c r="A39" s="18"/>
      <c r="B39" s="19"/>
      <c r="C39" s="19"/>
      <c r="D39" s="19"/>
      <c r="E39" s="19"/>
      <c r="F39" s="19"/>
      <c r="G39" s="19"/>
      <c r="H39" s="19"/>
      <c r="I39" s="19"/>
      <c r="J39" s="19"/>
      <c r="K39" s="19"/>
    </row>
    <row r="40" spans="1:11" ht="4.5" customHeight="1" x14ac:dyDescent="0.25">
      <c r="A40" s="2"/>
      <c r="B40" s="15"/>
      <c r="C40" s="15"/>
      <c r="D40" s="15"/>
      <c r="E40" s="15"/>
      <c r="F40" s="15"/>
      <c r="G40" s="15"/>
      <c r="H40" s="15"/>
      <c r="I40" s="15"/>
      <c r="J40" s="15"/>
      <c r="K40" s="15"/>
    </row>
    <row r="41" spans="1:11" ht="14.25" customHeight="1" x14ac:dyDescent="0.25">
      <c r="A41" s="164" t="s">
        <v>1301</v>
      </c>
      <c r="B41" s="167">
        <v>3666</v>
      </c>
      <c r="C41" s="167">
        <v>5858</v>
      </c>
      <c r="D41" s="167">
        <v>6553</v>
      </c>
      <c r="E41" s="167">
        <v>3024</v>
      </c>
      <c r="F41" s="167">
        <v>7223</v>
      </c>
      <c r="G41" s="167">
        <v>11690</v>
      </c>
      <c r="H41" s="408" t="s">
        <v>1278</v>
      </c>
      <c r="I41" s="408">
        <v>860</v>
      </c>
      <c r="J41" s="408">
        <v>14210</v>
      </c>
      <c r="K41" s="408" t="s">
        <v>1278</v>
      </c>
    </row>
    <row r="42" spans="1:11" ht="13.8" x14ac:dyDescent="0.25">
      <c r="A42" s="161" t="s">
        <v>877</v>
      </c>
      <c r="B42" s="408" t="s">
        <v>1278</v>
      </c>
      <c r="C42" s="408" t="s">
        <v>1278</v>
      </c>
      <c r="D42" s="408" t="s">
        <v>1278</v>
      </c>
      <c r="E42" s="408" t="s">
        <v>1278</v>
      </c>
      <c r="F42" s="408" t="s">
        <v>1278</v>
      </c>
      <c r="G42" s="408" t="s">
        <v>1278</v>
      </c>
      <c r="H42" s="408" t="s">
        <v>1278</v>
      </c>
      <c r="I42" s="408" t="s">
        <v>1278</v>
      </c>
      <c r="J42" s="408" t="s">
        <v>1278</v>
      </c>
      <c r="K42" s="408" t="s">
        <v>1278</v>
      </c>
    </row>
    <row r="43" spans="1:11" ht="13.8" x14ac:dyDescent="0.25">
      <c r="A43" s="161" t="s">
        <v>878</v>
      </c>
      <c r="B43" s="408" t="s">
        <v>1278</v>
      </c>
      <c r="C43" s="408">
        <v>5759</v>
      </c>
      <c r="D43" s="408" t="s">
        <v>1278</v>
      </c>
      <c r="E43" s="408">
        <v>633</v>
      </c>
      <c r="F43" s="408">
        <v>398</v>
      </c>
      <c r="G43" s="408">
        <v>16726</v>
      </c>
      <c r="H43" s="408" t="s">
        <v>1278</v>
      </c>
      <c r="I43" s="408">
        <v>15160</v>
      </c>
      <c r="J43" s="408">
        <v>15899</v>
      </c>
      <c r="K43" s="408" t="s">
        <v>1278</v>
      </c>
    </row>
    <row r="44" spans="1:11" ht="13.8" x14ac:dyDescent="0.25">
      <c r="A44" s="161" t="s">
        <v>773</v>
      </c>
      <c r="B44" s="167">
        <v>1504</v>
      </c>
      <c r="C44" s="167">
        <v>3462</v>
      </c>
      <c r="D44" s="167">
        <v>388</v>
      </c>
      <c r="E44" s="167">
        <v>616</v>
      </c>
      <c r="F44" s="167">
        <v>689</v>
      </c>
      <c r="G44" s="167">
        <v>3318</v>
      </c>
      <c r="H44" s="167">
        <v>2140</v>
      </c>
      <c r="I44" s="167">
        <v>152</v>
      </c>
      <c r="J44" s="167">
        <v>442</v>
      </c>
      <c r="K44" s="167">
        <v>564</v>
      </c>
    </row>
    <row r="45" spans="1:11" ht="13.8" x14ac:dyDescent="0.25">
      <c r="A45" s="161" t="s">
        <v>879</v>
      </c>
      <c r="B45" s="408" t="s">
        <v>1278</v>
      </c>
      <c r="C45" s="408" t="s">
        <v>1278</v>
      </c>
      <c r="D45" s="408">
        <v>97</v>
      </c>
      <c r="E45" s="408" t="s">
        <v>1278</v>
      </c>
      <c r="F45" s="408" t="s">
        <v>1278</v>
      </c>
      <c r="G45" s="408">
        <v>2964</v>
      </c>
      <c r="H45" s="408">
        <v>59</v>
      </c>
      <c r="I45" s="408">
        <v>123</v>
      </c>
      <c r="J45" s="408" t="s">
        <v>1278</v>
      </c>
      <c r="K45" s="408">
        <v>532</v>
      </c>
    </row>
    <row r="46" spans="1:11" ht="13.8" x14ac:dyDescent="0.25">
      <c r="A46" s="161" t="s">
        <v>57</v>
      </c>
      <c r="B46" s="408" t="s">
        <v>1278</v>
      </c>
      <c r="C46" s="408" t="s">
        <v>1278</v>
      </c>
      <c r="D46" s="408" t="s">
        <v>1278</v>
      </c>
      <c r="E46" s="408" t="s">
        <v>1278</v>
      </c>
      <c r="F46" s="408" t="s">
        <v>1278</v>
      </c>
      <c r="G46" s="408" t="s">
        <v>1278</v>
      </c>
      <c r="H46" s="408" t="s">
        <v>1278</v>
      </c>
      <c r="I46" s="408" t="s">
        <v>1278</v>
      </c>
      <c r="J46" s="408" t="s">
        <v>1278</v>
      </c>
      <c r="K46" s="408" t="s">
        <v>1278</v>
      </c>
    </row>
    <row r="47" spans="1:11" ht="13.8" x14ac:dyDescent="0.25">
      <c r="A47" s="161" t="s">
        <v>1271</v>
      </c>
      <c r="B47" s="408">
        <v>7942</v>
      </c>
      <c r="C47" s="408">
        <v>5907</v>
      </c>
      <c r="D47" s="408" t="s">
        <v>1278</v>
      </c>
      <c r="E47" s="408">
        <v>406</v>
      </c>
      <c r="F47" s="408" t="s">
        <v>1278</v>
      </c>
      <c r="G47" s="408" t="s">
        <v>1278</v>
      </c>
      <c r="H47" s="408">
        <v>140</v>
      </c>
      <c r="I47" s="408">
        <v>5759</v>
      </c>
      <c r="J47" s="408" t="s">
        <v>1278</v>
      </c>
      <c r="K47" s="408" t="s">
        <v>1278</v>
      </c>
    </row>
    <row r="48" spans="1:11" ht="13.8" x14ac:dyDescent="0.25">
      <c r="A48" s="161" t="s">
        <v>880</v>
      </c>
      <c r="B48" s="167">
        <v>37</v>
      </c>
      <c r="C48" s="167">
        <v>1288</v>
      </c>
      <c r="D48" s="167">
        <v>278</v>
      </c>
      <c r="E48" s="167">
        <v>406</v>
      </c>
      <c r="F48" s="167">
        <v>262</v>
      </c>
      <c r="G48" s="167">
        <v>433</v>
      </c>
      <c r="H48" s="167">
        <v>525</v>
      </c>
      <c r="I48" s="167">
        <v>676</v>
      </c>
      <c r="J48" s="167">
        <v>10666</v>
      </c>
      <c r="K48" s="408" t="s">
        <v>1278</v>
      </c>
    </row>
    <row r="49" spans="1:11" ht="13.8" x14ac:dyDescent="0.25">
      <c r="A49" s="161" t="s">
        <v>881</v>
      </c>
      <c r="B49" s="408" t="s">
        <v>1278</v>
      </c>
      <c r="C49" s="408" t="s">
        <v>1278</v>
      </c>
      <c r="D49" s="408" t="s">
        <v>1278</v>
      </c>
      <c r="E49" s="408" t="s">
        <v>1278</v>
      </c>
      <c r="F49" s="408" t="s">
        <v>1278</v>
      </c>
      <c r="G49" s="408" t="s">
        <v>1278</v>
      </c>
      <c r="H49" s="408">
        <v>2298</v>
      </c>
      <c r="I49" s="408" t="s">
        <v>1278</v>
      </c>
      <c r="J49" s="408" t="s">
        <v>1278</v>
      </c>
      <c r="K49" s="408" t="s">
        <v>1278</v>
      </c>
    </row>
    <row r="50" spans="1:11" ht="13.8" x14ac:dyDescent="0.25">
      <c r="A50" s="161" t="s">
        <v>630</v>
      </c>
      <c r="B50" s="408">
        <v>397</v>
      </c>
      <c r="C50" s="408">
        <v>3148</v>
      </c>
      <c r="D50" s="408" t="s">
        <v>1278</v>
      </c>
      <c r="E50" s="408" t="s">
        <v>1278</v>
      </c>
      <c r="F50" s="408" t="s">
        <v>1278</v>
      </c>
      <c r="G50" s="408" t="s">
        <v>1278</v>
      </c>
      <c r="H50" s="408">
        <v>129</v>
      </c>
      <c r="I50" s="408" t="s">
        <v>1278</v>
      </c>
      <c r="J50" s="408" t="s">
        <v>1278</v>
      </c>
      <c r="K50" s="408" t="s">
        <v>1278</v>
      </c>
    </row>
    <row r="51" spans="1:11" ht="13.8" x14ac:dyDescent="0.25">
      <c r="A51" s="161" t="s">
        <v>58</v>
      </c>
      <c r="B51" s="167">
        <v>4559</v>
      </c>
      <c r="C51" s="408" t="s">
        <v>1278</v>
      </c>
      <c r="D51" s="408" t="s">
        <v>1278</v>
      </c>
      <c r="E51" s="408">
        <v>136</v>
      </c>
      <c r="F51" s="408">
        <v>534</v>
      </c>
      <c r="G51" s="408" t="s">
        <v>1278</v>
      </c>
      <c r="H51" s="408">
        <v>61</v>
      </c>
      <c r="I51" s="408">
        <v>3345</v>
      </c>
      <c r="J51" s="408" t="s">
        <v>1278</v>
      </c>
      <c r="K51" s="408" t="s">
        <v>1278</v>
      </c>
    </row>
    <row r="52" spans="1:11" ht="13.8" x14ac:dyDescent="0.25">
      <c r="A52" s="161" t="s">
        <v>521</v>
      </c>
      <c r="B52" s="408" t="s">
        <v>1278</v>
      </c>
      <c r="C52" s="408" t="s">
        <v>1278</v>
      </c>
      <c r="D52" s="408" t="s">
        <v>1278</v>
      </c>
      <c r="E52" s="408" t="s">
        <v>1278</v>
      </c>
      <c r="F52" s="408" t="s">
        <v>1278</v>
      </c>
      <c r="G52" s="408" t="s">
        <v>1278</v>
      </c>
      <c r="H52" s="408" t="s">
        <v>1278</v>
      </c>
      <c r="I52" s="408" t="s">
        <v>1278</v>
      </c>
      <c r="J52" s="408" t="s">
        <v>1278</v>
      </c>
      <c r="K52" s="408" t="s">
        <v>1278</v>
      </c>
    </row>
    <row r="53" spans="1:11" ht="13.8" x14ac:dyDescent="0.25">
      <c r="A53" s="161" t="s">
        <v>887</v>
      </c>
      <c r="B53" s="408" t="s">
        <v>1278</v>
      </c>
      <c r="C53" s="408" t="s">
        <v>1278</v>
      </c>
      <c r="D53" s="408" t="s">
        <v>1278</v>
      </c>
      <c r="E53" s="408" t="s">
        <v>1278</v>
      </c>
      <c r="F53" s="408" t="s">
        <v>1278</v>
      </c>
      <c r="G53" s="408" t="s">
        <v>1278</v>
      </c>
      <c r="H53" s="408" t="s">
        <v>1278</v>
      </c>
      <c r="I53" s="408" t="s">
        <v>1278</v>
      </c>
      <c r="J53" s="408" t="s">
        <v>1278</v>
      </c>
      <c r="K53" s="408" t="s">
        <v>1278</v>
      </c>
    </row>
    <row r="54" spans="1:11" ht="13.8" x14ac:dyDescent="0.25">
      <c r="A54" s="161" t="s">
        <v>888</v>
      </c>
      <c r="B54" s="408" t="s">
        <v>1278</v>
      </c>
      <c r="C54" s="408" t="s">
        <v>1278</v>
      </c>
      <c r="D54" s="408" t="s">
        <v>1278</v>
      </c>
      <c r="E54" s="408">
        <v>19</v>
      </c>
      <c r="F54" s="408" t="s">
        <v>1278</v>
      </c>
      <c r="G54" s="408" t="s">
        <v>1278</v>
      </c>
      <c r="H54" s="408">
        <v>83</v>
      </c>
      <c r="I54" s="408" t="s">
        <v>1278</v>
      </c>
      <c r="J54" s="408" t="s">
        <v>1278</v>
      </c>
      <c r="K54" s="408" t="s">
        <v>1278</v>
      </c>
    </row>
    <row r="55" spans="1:11" ht="13.8" x14ac:dyDescent="0.25">
      <c r="A55" s="161" t="s">
        <v>469</v>
      </c>
      <c r="B55" s="167">
        <v>332</v>
      </c>
      <c r="C55" s="167">
        <v>610</v>
      </c>
      <c r="D55" s="167">
        <v>347</v>
      </c>
      <c r="E55" s="167">
        <v>164</v>
      </c>
      <c r="F55" s="167">
        <v>784</v>
      </c>
      <c r="G55" s="408" t="s">
        <v>1278</v>
      </c>
      <c r="H55" s="408">
        <v>483</v>
      </c>
      <c r="I55" s="408">
        <v>318</v>
      </c>
      <c r="J55" s="408">
        <v>318</v>
      </c>
      <c r="K55" s="408">
        <v>289</v>
      </c>
    </row>
    <row r="56" spans="1:11" ht="13.8" x14ac:dyDescent="0.25">
      <c r="A56" s="27" t="s">
        <v>889</v>
      </c>
      <c r="B56" s="13">
        <v>480</v>
      </c>
      <c r="C56" s="13">
        <v>111</v>
      </c>
      <c r="D56" s="13">
        <v>100</v>
      </c>
      <c r="E56" s="47" t="s">
        <v>1278</v>
      </c>
      <c r="F56" s="47">
        <v>66</v>
      </c>
      <c r="G56" s="47">
        <v>356</v>
      </c>
      <c r="H56" s="47">
        <v>105</v>
      </c>
      <c r="I56" s="408" t="s">
        <v>1278</v>
      </c>
      <c r="J56" s="408">
        <v>3953</v>
      </c>
      <c r="K56" s="408" t="s">
        <v>1278</v>
      </c>
    </row>
    <row r="57" spans="1:11" ht="4.5" customHeight="1" thickBot="1" x14ac:dyDescent="0.3">
      <c r="A57" s="161"/>
      <c r="B57" s="414"/>
      <c r="C57" s="414"/>
      <c r="D57" s="414"/>
      <c r="E57" s="414"/>
      <c r="F57" s="414"/>
      <c r="G57" s="414"/>
      <c r="H57" s="414"/>
      <c r="I57" s="414"/>
      <c r="J57" s="414"/>
      <c r="K57" s="414"/>
    </row>
    <row r="58" spans="1:11" ht="4.5" customHeight="1" x14ac:dyDescent="0.25">
      <c r="B58" s="20"/>
      <c r="C58" s="20"/>
      <c r="D58" s="20"/>
      <c r="E58" s="20"/>
      <c r="F58" s="20"/>
      <c r="G58" s="20"/>
      <c r="H58" s="20"/>
      <c r="I58" s="20"/>
      <c r="J58" s="20"/>
      <c r="K58" s="20"/>
    </row>
    <row r="59" spans="1:11" s="35" customFormat="1" ht="13.8" x14ac:dyDescent="0.25">
      <c r="A59" s="33" t="s">
        <v>876</v>
      </c>
      <c r="B59" s="57">
        <v>18917</v>
      </c>
      <c r="C59" s="57">
        <v>26143</v>
      </c>
      <c r="D59" s="57">
        <v>7763</v>
      </c>
      <c r="E59" s="57">
        <v>5404</v>
      </c>
      <c r="F59" s="57">
        <v>9956</v>
      </c>
      <c r="G59" s="57">
        <v>35487</v>
      </c>
      <c r="H59" s="57">
        <v>6023</v>
      </c>
      <c r="I59" s="57">
        <v>26393</v>
      </c>
      <c r="J59" s="57">
        <v>45488</v>
      </c>
      <c r="K59" s="57">
        <v>1384</v>
      </c>
    </row>
    <row r="60" spans="1:11" s="43" customFormat="1" ht="12.75" customHeight="1" x14ac:dyDescent="0.2">
      <c r="A60" s="43" t="s">
        <v>571</v>
      </c>
      <c r="B60" s="150">
        <v>511.8</v>
      </c>
      <c r="C60" s="150">
        <v>38.198445842364002</v>
      </c>
      <c r="D60" s="150">
        <v>-70.30562674520904</v>
      </c>
      <c r="E60" s="150">
        <v>-30.387736699729484</v>
      </c>
      <c r="F60" s="150">
        <v>84.233900814211694</v>
      </c>
      <c r="G60" s="150">
        <v>256.43832864604258</v>
      </c>
      <c r="H60" s="150">
        <v>-83.027587567278161</v>
      </c>
      <c r="I60" s="150">
        <v>338.20355304665446</v>
      </c>
      <c r="J60" s="150">
        <v>72.348728829613918</v>
      </c>
      <c r="K60" s="150">
        <v>-96.957439324657059</v>
      </c>
    </row>
    <row r="61" spans="1:11" s="43" customFormat="1" ht="12.75" customHeight="1" x14ac:dyDescent="0.2">
      <c r="B61" s="235"/>
      <c r="C61" s="235"/>
      <c r="D61" s="235"/>
      <c r="E61" s="235"/>
      <c r="F61" s="235"/>
      <c r="G61" s="235"/>
      <c r="H61" s="235"/>
      <c r="I61" s="268"/>
      <c r="J61" s="399"/>
      <c r="K61" s="399"/>
    </row>
    <row r="62" spans="1:11" s="43" customFormat="1" ht="12.75" customHeight="1" x14ac:dyDescent="0.25">
      <c r="A62" s="46" t="s">
        <v>964</v>
      </c>
      <c r="B62" s="246"/>
      <c r="C62" s="235"/>
      <c r="D62" s="235"/>
      <c r="E62" s="235"/>
      <c r="F62" s="235"/>
      <c r="G62" s="235"/>
      <c r="H62" s="235"/>
      <c r="I62" s="235"/>
      <c r="J62" s="235"/>
      <c r="K62" s="246"/>
    </row>
    <row r="63" spans="1:11" s="43" customFormat="1" ht="12.75" customHeight="1" x14ac:dyDescent="0.25">
      <c r="A63" s="46"/>
      <c r="B63" s="246"/>
      <c r="C63" s="235"/>
      <c r="D63" s="235"/>
      <c r="E63" s="235"/>
      <c r="F63" s="235"/>
      <c r="G63" s="235"/>
      <c r="H63" s="235"/>
      <c r="I63" s="235"/>
      <c r="J63" s="235"/>
      <c r="K63" s="246"/>
    </row>
    <row r="64" spans="1:11" s="161" customFormat="1" ht="14.4" x14ac:dyDescent="0.3">
      <c r="A64" s="27" t="s">
        <v>1727</v>
      </c>
      <c r="K64" s="178"/>
    </row>
    <row r="65" spans="1:8" x14ac:dyDescent="0.25">
      <c r="A65" s="305"/>
    </row>
    <row r="66" spans="1:8" ht="13.8" x14ac:dyDescent="0.25">
      <c r="A66" s="1203" t="s">
        <v>2159</v>
      </c>
    </row>
    <row r="67" spans="1:8" ht="13.8" x14ac:dyDescent="0.25">
      <c r="A67" s="1439" t="s">
        <v>2160</v>
      </c>
      <c r="B67" s="1439"/>
      <c r="C67" s="1439"/>
      <c r="D67" s="1439"/>
      <c r="E67" s="1439"/>
      <c r="F67" s="1439"/>
      <c r="G67" s="1439"/>
      <c r="H67" s="1439"/>
    </row>
  </sheetData>
  <customSheetViews>
    <customSheetView guid="{F67F5823-51D5-4D47-B100-5B47C1E6BCB9}" showPageBreaks="1" fitToPage="1" printArea="1">
      <selection sqref="A1:K1"/>
      <pageMargins left="0.75" right="0.75" top="1" bottom="1" header="0.5" footer="0.5"/>
      <printOptions horizontalCentered="1"/>
      <pageSetup scale="71" firstPageNumber="33" orientation="portrait" horizontalDpi="4294967293" r:id="rId1"/>
      <headerFooter alignWithMargins="0">
        <oddFooter>&amp;C&amp;P</oddFooter>
      </headerFooter>
    </customSheetView>
    <customSheetView guid="{9014CDA8-C3FC-41E6-A045-DAEFC55B82B1}" showPageBreaks="1" fitToPage="1" printArea="1" topLeftCell="A40">
      <selection sqref="A1:K1"/>
      <pageMargins left="0.75" right="0.75" top="1" bottom="1" header="0.5" footer="0.5"/>
      <printOptions horizontalCentered="1"/>
      <pageSetup scale="71" firstPageNumber="33" orientation="portrait" horizontalDpi="4294967293" r:id="rId2"/>
      <headerFooter alignWithMargins="0">
        <oddFooter>&amp;C&amp;P</oddFooter>
      </headerFooter>
    </customSheetView>
  </customSheetViews>
  <mergeCells count="7">
    <mergeCell ref="A67:H67"/>
    <mergeCell ref="A35:K35"/>
    <mergeCell ref="A34:K34"/>
    <mergeCell ref="A1:K1"/>
    <mergeCell ref="A3:K3"/>
    <mergeCell ref="A4:K4"/>
    <mergeCell ref="A33:K33"/>
  </mergeCells>
  <phoneticPr fontId="32" type="noConversion"/>
  <hyperlinks>
    <hyperlink ref="A67:H67" r:id="rId3" display="2008 - 2014 Office of the Superintendent of Bankruptcy Canada, Insolvency Statistics In Canada, Table 4b."/>
  </hyperlinks>
  <printOptions horizontalCentered="1"/>
  <pageMargins left="0.74803149606299202" right="0.74803149606299202" top="0.98425196850393704" bottom="0.98425196850393704" header="0.511811023622047" footer="0.511811023622047"/>
  <pageSetup scale="71" firstPageNumber="27" orientation="portrait" useFirstPageNumber="1" r:id="rId4"/>
  <headerFooter alignWithMargins="0"/>
  <legacyDrawingHF r:id="rId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35"/>
    <pageSetUpPr fitToPage="1"/>
  </sheetPr>
  <dimension ref="A1:K61"/>
  <sheetViews>
    <sheetView zoomScaleNormal="100" workbookViewId="0">
      <selection sqref="A1:H1"/>
    </sheetView>
  </sheetViews>
  <sheetFormatPr defaultRowHeight="13.2" x14ac:dyDescent="0.25"/>
  <cols>
    <col min="1" max="1" width="41.33203125" customWidth="1"/>
    <col min="2" max="8" width="9.6640625" customWidth="1"/>
    <col min="11" max="11" width="9.5546875" bestFit="1" customWidth="1"/>
  </cols>
  <sheetData>
    <row r="1" spans="1:11" ht="17.399999999999999" x14ac:dyDescent="0.3">
      <c r="A1" s="1436" t="s">
        <v>1201</v>
      </c>
      <c r="B1" s="1436"/>
      <c r="C1" s="1436"/>
      <c r="D1" s="1436"/>
      <c r="E1" s="1436"/>
      <c r="F1" s="1436"/>
      <c r="G1" s="1436"/>
      <c r="H1" s="1436"/>
    </row>
    <row r="2" spans="1:11" ht="17.399999999999999" x14ac:dyDescent="0.3">
      <c r="A2" s="28"/>
    </row>
    <row r="3" spans="1:11" ht="17.399999999999999" x14ac:dyDescent="0.3">
      <c r="A3" s="1437" t="s">
        <v>2624</v>
      </c>
      <c r="B3" s="1437"/>
      <c r="C3" s="1437"/>
      <c r="D3" s="1437"/>
      <c r="E3" s="1437"/>
      <c r="F3" s="1437"/>
      <c r="G3" s="1437"/>
      <c r="H3" s="1437"/>
    </row>
    <row r="4" spans="1:11" ht="17.399999999999999" x14ac:dyDescent="0.3">
      <c r="A4" s="1437" t="s">
        <v>444</v>
      </c>
      <c r="B4" s="1437"/>
      <c r="C4" s="1437"/>
      <c r="D4" s="1437"/>
      <c r="E4" s="1437"/>
      <c r="F4" s="1437"/>
      <c r="G4" s="1437"/>
      <c r="H4" s="1437"/>
    </row>
    <row r="7" spans="1:11" s="29" customFormat="1" ht="15.6" x14ac:dyDescent="0.3">
      <c r="B7" s="29">
        <v>2013</v>
      </c>
      <c r="C7" s="29">
        <v>2014</v>
      </c>
      <c r="D7" s="29">
        <v>2015</v>
      </c>
      <c r="E7" s="29">
        <v>2016</v>
      </c>
      <c r="F7" s="29">
        <v>2017</v>
      </c>
      <c r="G7" s="29">
        <v>2018</v>
      </c>
      <c r="H7" s="29">
        <v>2019</v>
      </c>
    </row>
    <row r="8" spans="1:11" ht="4.5" customHeight="1" thickBot="1" x14ac:dyDescent="0.3">
      <c r="A8" s="25"/>
      <c r="B8" s="25"/>
      <c r="C8" s="25"/>
      <c r="D8" s="25"/>
      <c r="E8" s="25"/>
      <c r="F8" s="25"/>
      <c r="G8" s="25"/>
      <c r="H8" s="25"/>
    </row>
    <row r="9" spans="1:11" ht="4.5" customHeight="1" x14ac:dyDescent="0.25"/>
    <row r="11" spans="1:11" s="27" customFormat="1" ht="16.2" x14ac:dyDescent="0.25">
      <c r="A11" s="27" t="s">
        <v>356</v>
      </c>
      <c r="B11" s="97">
        <v>144.1</v>
      </c>
      <c r="C11" s="97">
        <v>144.30000000000001</v>
      </c>
      <c r="D11" s="97">
        <v>144.5</v>
      </c>
      <c r="E11" s="97">
        <v>147</v>
      </c>
      <c r="F11" s="97">
        <v>150.5</v>
      </c>
      <c r="G11" s="97">
        <v>153.6</v>
      </c>
      <c r="H11" s="97">
        <v>157</v>
      </c>
      <c r="J11" s="117"/>
      <c r="K11" s="97"/>
    </row>
    <row r="12" spans="1:11" s="27" customFormat="1" ht="12.75" customHeight="1" x14ac:dyDescent="0.25">
      <c r="G12" s="1221"/>
      <c r="H12" s="1330"/>
    </row>
    <row r="13" spans="1:11" s="27" customFormat="1" ht="16.2" x14ac:dyDescent="0.25">
      <c r="A13" s="27" t="s">
        <v>609</v>
      </c>
      <c r="B13" s="563">
        <v>224.4</v>
      </c>
      <c r="C13" s="563">
        <v>222.59</v>
      </c>
      <c r="D13" s="563">
        <v>226.09</v>
      </c>
      <c r="E13" s="563">
        <v>228.05</v>
      </c>
      <c r="F13" s="563">
        <v>221.45</v>
      </c>
      <c r="G13" s="563">
        <v>229.25</v>
      </c>
      <c r="H13" s="563">
        <v>235.4</v>
      </c>
    </row>
    <row r="14" spans="1:11" s="27" customFormat="1" ht="12.75" customHeight="1" x14ac:dyDescent="0.25">
      <c r="G14" s="1221"/>
      <c r="H14" s="1330"/>
    </row>
    <row r="15" spans="1:11" s="27" customFormat="1" ht="16.2" x14ac:dyDescent="0.25">
      <c r="A15" s="27" t="s">
        <v>234</v>
      </c>
      <c r="B15" s="13">
        <v>1571</v>
      </c>
      <c r="C15" s="13">
        <v>1549</v>
      </c>
      <c r="D15" s="13">
        <v>1537</v>
      </c>
      <c r="E15" s="13">
        <v>1539</v>
      </c>
      <c r="F15" s="1113" t="s">
        <v>1202</v>
      </c>
      <c r="G15" s="1220" t="s">
        <v>1202</v>
      </c>
      <c r="H15" s="1423" t="s">
        <v>1202</v>
      </c>
    </row>
    <row r="16" spans="1:11" s="27" customFormat="1" ht="12.75" customHeight="1" x14ac:dyDescent="0.25">
      <c r="G16" s="1221"/>
      <c r="H16" s="1330"/>
    </row>
    <row r="17" spans="1:10" s="27" customFormat="1" ht="13.8" x14ac:dyDescent="0.25">
      <c r="A17" s="27" t="s">
        <v>1913</v>
      </c>
      <c r="B17" s="37">
        <v>1657</v>
      </c>
      <c r="C17" s="37">
        <v>1680</v>
      </c>
      <c r="D17" s="37">
        <v>1699</v>
      </c>
      <c r="E17" s="37">
        <v>1703</v>
      </c>
      <c r="F17" s="37">
        <v>1679</v>
      </c>
      <c r="G17" s="37">
        <v>1742</v>
      </c>
      <c r="H17" s="37">
        <f>H19+H21+H29</f>
        <v>1767</v>
      </c>
      <c r="I17" s="37"/>
      <c r="J17" s="117"/>
    </row>
    <row r="18" spans="1:10" s="27" customFormat="1" ht="12.75" customHeight="1" x14ac:dyDescent="0.25">
      <c r="G18" s="1221"/>
      <c r="H18" s="1330"/>
    </row>
    <row r="19" spans="1:10" s="52" customFormat="1" ht="14.4" x14ac:dyDescent="0.3">
      <c r="A19" s="42" t="s">
        <v>1471</v>
      </c>
      <c r="B19" s="42">
        <v>462</v>
      </c>
      <c r="C19" s="42">
        <v>460</v>
      </c>
      <c r="D19" s="42">
        <v>458</v>
      </c>
      <c r="E19" s="42">
        <v>458</v>
      </c>
      <c r="F19" s="42">
        <v>458</v>
      </c>
      <c r="G19" s="42">
        <v>458</v>
      </c>
      <c r="H19" s="42">
        <v>458</v>
      </c>
      <c r="I19" s="223"/>
    </row>
    <row r="20" spans="1:10" s="27" customFormat="1" ht="12.75" customHeight="1" x14ac:dyDescent="0.3">
      <c r="A20" s="42"/>
      <c r="B20" s="42"/>
      <c r="C20" s="42"/>
      <c r="D20" s="42"/>
      <c r="E20" s="42"/>
      <c r="F20" s="42"/>
      <c r="G20" s="42"/>
      <c r="H20" s="42"/>
    </row>
    <row r="21" spans="1:10" s="27" customFormat="1" ht="16.8" x14ac:dyDescent="0.3">
      <c r="A21" s="42" t="s">
        <v>1914</v>
      </c>
      <c r="B21" s="642">
        <v>1107</v>
      </c>
      <c r="C21" s="642">
        <v>1139</v>
      </c>
      <c r="D21" s="642">
        <v>1152</v>
      </c>
      <c r="E21" s="642">
        <v>1154</v>
      </c>
      <c r="F21" s="642">
        <v>1130</v>
      </c>
      <c r="G21" s="642">
        <v>1193</v>
      </c>
      <c r="H21" s="642">
        <v>1218</v>
      </c>
    </row>
    <row r="22" spans="1:10" s="27" customFormat="1" ht="11.25" customHeight="1" x14ac:dyDescent="0.3">
      <c r="A22" s="42"/>
      <c r="B22" s="642"/>
      <c r="C22" s="642"/>
      <c r="D22" s="642"/>
      <c r="E22" s="642"/>
      <c r="F22" s="642"/>
      <c r="G22" s="642"/>
      <c r="H22" s="642"/>
    </row>
    <row r="23" spans="1:10" s="52" customFormat="1" ht="15" x14ac:dyDescent="0.25">
      <c r="A23" s="52" t="s">
        <v>1915</v>
      </c>
      <c r="B23" s="52">
        <v>500</v>
      </c>
      <c r="C23" s="52">
        <v>532</v>
      </c>
      <c r="D23" s="52">
        <v>546</v>
      </c>
      <c r="E23" s="52">
        <v>546</v>
      </c>
      <c r="F23" s="52">
        <v>522</v>
      </c>
      <c r="G23" s="52">
        <v>585</v>
      </c>
      <c r="H23" s="52">
        <v>610</v>
      </c>
    </row>
    <row r="24" spans="1:10" s="53" customFormat="1" ht="10.199999999999999" x14ac:dyDescent="0.2"/>
    <row r="25" spans="1:10" s="52" customFormat="1" x14ac:dyDescent="0.25">
      <c r="A25" s="52" t="s">
        <v>288</v>
      </c>
      <c r="B25" s="52">
        <v>607</v>
      </c>
      <c r="C25" s="52">
        <v>607</v>
      </c>
      <c r="D25" s="52">
        <v>606</v>
      </c>
      <c r="E25" s="52">
        <v>608</v>
      </c>
      <c r="F25" s="52">
        <v>608</v>
      </c>
      <c r="G25" s="52">
        <v>608</v>
      </c>
      <c r="H25" s="52">
        <v>608</v>
      </c>
    </row>
    <row r="26" spans="1:10" s="53" customFormat="1" ht="10.199999999999999" x14ac:dyDescent="0.2">
      <c r="A26" s="53" t="s">
        <v>986</v>
      </c>
      <c r="B26" s="53">
        <v>595</v>
      </c>
      <c r="C26" s="53">
        <v>596</v>
      </c>
      <c r="D26" s="53">
        <v>595</v>
      </c>
      <c r="E26" s="53">
        <v>596</v>
      </c>
      <c r="F26" s="53">
        <v>596</v>
      </c>
      <c r="G26" s="53">
        <v>596</v>
      </c>
      <c r="H26" s="53">
        <v>596</v>
      </c>
    </row>
    <row r="27" spans="1:10" s="53" customFormat="1" ht="11.4" x14ac:dyDescent="0.2">
      <c r="A27" s="53" t="s">
        <v>2326</v>
      </c>
      <c r="B27" s="53">
        <v>12</v>
      </c>
      <c r="C27" s="53">
        <v>11</v>
      </c>
      <c r="D27" s="53">
        <v>11</v>
      </c>
      <c r="E27" s="53">
        <v>12</v>
      </c>
      <c r="F27" s="53">
        <v>12</v>
      </c>
      <c r="G27" s="53">
        <v>12</v>
      </c>
      <c r="H27" s="53">
        <v>12</v>
      </c>
    </row>
    <row r="28" spans="1:10" s="53" customFormat="1" ht="10.199999999999999" x14ac:dyDescent="0.2"/>
    <row r="29" spans="1:10" s="52" customFormat="1" ht="16.8" x14ac:dyDescent="0.3">
      <c r="A29" s="42" t="s">
        <v>2327</v>
      </c>
      <c r="B29" s="642">
        <v>88</v>
      </c>
      <c r="C29" s="642">
        <v>81</v>
      </c>
      <c r="D29" s="642">
        <v>89</v>
      </c>
      <c r="E29" s="642">
        <v>91</v>
      </c>
      <c r="F29" s="642">
        <v>91</v>
      </c>
      <c r="G29" s="642">
        <v>91</v>
      </c>
      <c r="H29" s="642">
        <v>91</v>
      </c>
    </row>
    <row r="30" spans="1:10" s="53" customFormat="1" x14ac:dyDescent="0.25">
      <c r="A30" s="52" t="s">
        <v>59</v>
      </c>
      <c r="B30" s="52">
        <v>68</v>
      </c>
      <c r="C30" s="52">
        <v>69</v>
      </c>
      <c r="D30" s="52">
        <v>69</v>
      </c>
      <c r="E30" s="52">
        <v>69</v>
      </c>
      <c r="F30" s="52">
        <v>69</v>
      </c>
      <c r="G30" s="52">
        <v>69</v>
      </c>
      <c r="H30" s="52">
        <v>69</v>
      </c>
    </row>
    <row r="31" spans="1:10" s="53" customFormat="1" ht="13.5" customHeight="1" x14ac:dyDescent="0.25">
      <c r="A31" s="52" t="s">
        <v>2328</v>
      </c>
      <c r="B31" s="52">
        <v>20</v>
      </c>
      <c r="C31" s="839">
        <v>12</v>
      </c>
      <c r="D31" s="913">
        <v>12</v>
      </c>
      <c r="E31" s="1033">
        <v>12</v>
      </c>
      <c r="F31" s="1115">
        <v>12</v>
      </c>
      <c r="G31" s="1226">
        <v>12</v>
      </c>
      <c r="H31" s="1226">
        <v>12</v>
      </c>
    </row>
    <row r="32" spans="1:10" s="53" customFormat="1" ht="13.5" customHeight="1" x14ac:dyDescent="0.25">
      <c r="A32" s="52" t="s">
        <v>1912</v>
      </c>
      <c r="B32" s="1035" t="s">
        <v>1278</v>
      </c>
      <c r="C32" s="1035" t="s">
        <v>1278</v>
      </c>
      <c r="D32" s="1035">
        <v>8</v>
      </c>
      <c r="E32" s="1033">
        <v>10</v>
      </c>
      <c r="F32" s="1115">
        <v>10</v>
      </c>
      <c r="G32" s="1226">
        <v>10</v>
      </c>
      <c r="H32" s="1226">
        <v>10</v>
      </c>
    </row>
    <row r="33" spans="1:8" s="27" customFormat="1" ht="12.75" customHeight="1" x14ac:dyDescent="0.3">
      <c r="A33" s="42"/>
      <c r="B33" s="42"/>
      <c r="C33" s="42"/>
      <c r="D33" s="42"/>
      <c r="E33" s="42"/>
      <c r="F33" s="42"/>
      <c r="G33" s="42"/>
      <c r="H33" s="42"/>
    </row>
    <row r="34" spans="1:8" s="27" customFormat="1" ht="13.8" x14ac:dyDescent="0.25">
      <c r="A34" s="27" t="s">
        <v>1918</v>
      </c>
      <c r="B34" s="97">
        <v>11.498959056210966</v>
      </c>
      <c r="C34" s="97">
        <v>11.642411642411641</v>
      </c>
      <c r="D34" s="97">
        <v>11.757785467128027</v>
      </c>
      <c r="E34" s="97">
        <v>11.585034013605442</v>
      </c>
      <c r="F34" s="97">
        <v>11.148738379814077</v>
      </c>
      <c r="G34" s="97">
        <v>11.370757180156659</v>
      </c>
      <c r="H34" s="97">
        <f>H17/H11</f>
        <v>11.254777070063694</v>
      </c>
    </row>
    <row r="36" spans="1:8" ht="13.8" x14ac:dyDescent="0.25">
      <c r="A36" s="1330" t="s">
        <v>2325</v>
      </c>
    </row>
    <row r="39" spans="1:8" ht="25.5" customHeight="1" x14ac:dyDescent="0.25">
      <c r="A39" s="1463" t="s">
        <v>2172</v>
      </c>
      <c r="B39" s="1474"/>
      <c r="C39" s="1474"/>
      <c r="D39" s="1474"/>
      <c r="E39" s="1474"/>
      <c r="F39" s="1474"/>
      <c r="G39" s="1474"/>
      <c r="H39" s="1474"/>
    </row>
    <row r="40" spans="1:8" x14ac:dyDescent="0.25">
      <c r="A40" s="175"/>
    </row>
    <row r="41" spans="1:8" x14ac:dyDescent="0.25">
      <c r="A41" s="1464" t="s">
        <v>2173</v>
      </c>
      <c r="B41" s="1485"/>
      <c r="C41" s="1485"/>
      <c r="D41" s="1485"/>
      <c r="E41" s="1485"/>
      <c r="F41" s="1485"/>
      <c r="G41" s="1485"/>
      <c r="H41" s="1485"/>
    </row>
    <row r="42" spans="1:8" x14ac:dyDescent="0.25">
      <c r="A42" s="175"/>
    </row>
    <row r="43" spans="1:8" x14ac:dyDescent="0.25">
      <c r="A43" s="1464" t="s">
        <v>1916</v>
      </c>
      <c r="B43" s="1464"/>
      <c r="C43" s="1464"/>
      <c r="D43" s="1464"/>
      <c r="E43" s="1464"/>
      <c r="F43" s="1464"/>
      <c r="G43" s="1464"/>
      <c r="H43" s="1464"/>
    </row>
    <row r="45" spans="1:8" x14ac:dyDescent="0.25">
      <c r="A45" s="1464" t="s">
        <v>1917</v>
      </c>
      <c r="B45" s="1464"/>
      <c r="C45" s="1464"/>
      <c r="D45" s="1464"/>
      <c r="E45" s="1464"/>
      <c r="F45" s="1464"/>
      <c r="G45" s="1464"/>
      <c r="H45" s="1464"/>
    </row>
    <row r="46" spans="1:8" x14ac:dyDescent="0.25">
      <c r="A46" s="175"/>
    </row>
    <row r="47" spans="1:8" ht="25.5" customHeight="1" x14ac:dyDescent="0.25">
      <c r="A47" s="1526" t="s">
        <v>2174</v>
      </c>
      <c r="B47" s="1526"/>
      <c r="C47" s="1526"/>
      <c r="D47" s="1526"/>
      <c r="E47" s="1526"/>
      <c r="F47" s="1526"/>
      <c r="G47" s="1526"/>
      <c r="H47" s="1526"/>
    </row>
    <row r="49" spans="1:8" x14ac:dyDescent="0.25">
      <c r="A49" s="1464" t="s">
        <v>2175</v>
      </c>
      <c r="B49" s="1464"/>
      <c r="C49" s="1464"/>
      <c r="D49" s="1464"/>
      <c r="E49" s="1464"/>
      <c r="F49" s="1464"/>
      <c r="G49" s="1464"/>
      <c r="H49" s="1464"/>
    </row>
    <row r="50" spans="1:8" ht="12.75" customHeight="1" x14ac:dyDescent="0.25">
      <c r="B50" s="175"/>
      <c r="C50" s="175"/>
      <c r="D50" s="175"/>
      <c r="E50" s="175"/>
      <c r="F50" s="175"/>
      <c r="G50" s="175"/>
      <c r="H50" s="175"/>
    </row>
    <row r="51" spans="1:8" ht="25.5" customHeight="1" x14ac:dyDescent="0.25">
      <c r="A51" s="1463" t="s">
        <v>2176</v>
      </c>
      <c r="B51" s="1463"/>
      <c r="C51" s="1463"/>
      <c r="D51" s="1463"/>
      <c r="E51" s="1463"/>
      <c r="F51" s="1463"/>
      <c r="G51" s="1463"/>
      <c r="H51" s="1463"/>
    </row>
    <row r="52" spans="1:8" s="82" customFormat="1" x14ac:dyDescent="0.25">
      <c r="A52"/>
      <c r="B52" s="175"/>
      <c r="C52" s="175"/>
      <c r="D52" s="175"/>
      <c r="E52" s="175"/>
      <c r="F52" s="175"/>
      <c r="G52" s="175"/>
      <c r="H52" s="175"/>
    </row>
    <row r="53" spans="1:8" s="82" customFormat="1" ht="13.8" x14ac:dyDescent="0.25">
      <c r="A53" s="1221" t="s">
        <v>1455</v>
      </c>
      <c r="B53"/>
      <c r="C53"/>
      <c r="D53"/>
      <c r="E53"/>
      <c r="F53"/>
      <c r="G53"/>
      <c r="H53"/>
    </row>
    <row r="59" spans="1:8" ht="13.8" x14ac:dyDescent="0.25">
      <c r="B59" s="37"/>
      <c r="C59" s="37"/>
      <c r="D59" s="37"/>
      <c r="E59" s="37"/>
      <c r="F59" s="37"/>
      <c r="G59" s="37"/>
      <c r="H59" s="37"/>
    </row>
    <row r="61" spans="1:8" x14ac:dyDescent="0.25">
      <c r="B61" s="231"/>
      <c r="C61" s="231"/>
      <c r="D61" s="231"/>
      <c r="E61" s="231"/>
      <c r="F61" s="231"/>
      <c r="G61" s="231"/>
      <c r="H61" s="231"/>
    </row>
  </sheetData>
  <customSheetViews>
    <customSheetView guid="{F67F5823-51D5-4D47-B100-5B47C1E6BCB9}" showPageBreaks="1" fitToPage="1" printArea="1" topLeftCell="A7">
      <selection activeCell="A22" sqref="A22"/>
      <pageMargins left="0.75" right="0.75" top="1" bottom="1" header="0.5" footer="0.5"/>
      <printOptions horizontalCentered="1"/>
      <pageSetup scale="76" firstPageNumber="33" orientation="portrait" horizontalDpi="4294967293" verticalDpi="300" r:id="rId1"/>
      <headerFooter alignWithMargins="0">
        <oddFooter>&amp;C&amp;P</oddFooter>
      </headerFooter>
    </customSheetView>
    <customSheetView guid="{9014CDA8-C3FC-41E6-A045-DAEFC55B82B1}" showPageBreaks="1" fitToPage="1" printArea="1" topLeftCell="A7">
      <selection activeCell="A22" sqref="A22"/>
      <pageMargins left="0.75" right="0.75" top="1" bottom="1" header="0.5" footer="0.5"/>
      <printOptions horizontalCentered="1"/>
      <pageSetup scale="78" firstPageNumber="33" orientation="portrait" horizontalDpi="4294967293" verticalDpi="300" r:id="rId2"/>
      <headerFooter alignWithMargins="0">
        <oddFooter>&amp;C&amp;P</oddFooter>
      </headerFooter>
    </customSheetView>
  </customSheetViews>
  <mergeCells count="10">
    <mergeCell ref="A1:H1"/>
    <mergeCell ref="A3:H3"/>
    <mergeCell ref="A4:H4"/>
    <mergeCell ref="A39:H39"/>
    <mergeCell ref="A51:H51"/>
    <mergeCell ref="A41:H41"/>
    <mergeCell ref="A43:H43"/>
    <mergeCell ref="A45:H45"/>
    <mergeCell ref="A47:H47"/>
    <mergeCell ref="A49:H49"/>
  </mergeCells>
  <phoneticPr fontId="0" type="noConversion"/>
  <printOptions horizontalCentered="1"/>
  <pageMargins left="0.74803149606299202" right="0.74803149606299202" top="0.98425196850393704" bottom="0.98425196850393704" header="0.511811023622047" footer="0.511811023622047"/>
  <pageSetup scale="83" firstPageNumber="27" orientation="portrait" useFirstPageNumber="1" r:id="rId3"/>
  <headerFooter alignWithMargins="0"/>
  <legacyDrawingHF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35"/>
    <pageSetUpPr fitToPage="1"/>
  </sheetPr>
  <dimension ref="A1:K44"/>
  <sheetViews>
    <sheetView zoomScaleNormal="100" workbookViewId="0">
      <selection sqref="A1:F1"/>
    </sheetView>
  </sheetViews>
  <sheetFormatPr defaultRowHeight="13.2" x14ac:dyDescent="0.25"/>
  <cols>
    <col min="1" max="1" width="24.33203125" customWidth="1"/>
    <col min="2" max="2" width="20.33203125" bestFit="1" customWidth="1"/>
    <col min="3" max="3" width="24.6640625" bestFit="1" customWidth="1"/>
    <col min="4" max="6" width="16" customWidth="1"/>
    <col min="7" max="7" width="13.33203125" customWidth="1"/>
  </cols>
  <sheetData>
    <row r="1" spans="1:9" ht="17.399999999999999" x14ac:dyDescent="0.3">
      <c r="A1" s="1436" t="s">
        <v>1190</v>
      </c>
      <c r="B1" s="1436"/>
      <c r="C1" s="1436"/>
      <c r="D1" s="1436"/>
      <c r="E1" s="1436"/>
      <c r="F1" s="1436"/>
      <c r="G1" s="49"/>
    </row>
    <row r="2" spans="1:9" ht="17.399999999999999" x14ac:dyDescent="0.3">
      <c r="A2" s="49"/>
      <c r="B2" s="2"/>
      <c r="C2" s="2"/>
      <c r="D2" s="2"/>
      <c r="E2" s="2"/>
      <c r="F2" s="2"/>
      <c r="G2" s="2"/>
    </row>
    <row r="3" spans="1:9" ht="17.399999999999999" x14ac:dyDescent="0.3">
      <c r="A3" s="1437" t="s">
        <v>2625</v>
      </c>
      <c r="B3" s="1437"/>
      <c r="C3" s="1437"/>
      <c r="D3" s="1437"/>
      <c r="E3" s="1437"/>
      <c r="F3" s="1437"/>
      <c r="G3" s="49"/>
    </row>
    <row r="4" spans="1:9" ht="17.399999999999999" x14ac:dyDescent="0.3">
      <c r="A4" s="1437" t="s">
        <v>444</v>
      </c>
      <c r="B4" s="1437"/>
      <c r="C4" s="1437"/>
      <c r="D4" s="1437"/>
      <c r="E4" s="1437"/>
      <c r="F4" s="1437"/>
      <c r="G4" s="49"/>
    </row>
    <row r="5" spans="1:9" ht="12.75" customHeight="1" x14ac:dyDescent="0.3">
      <c r="A5" s="16"/>
      <c r="B5" s="16"/>
      <c r="C5" s="16"/>
      <c r="D5" s="16"/>
      <c r="E5" s="16"/>
      <c r="F5" s="16"/>
      <c r="G5" s="49"/>
    </row>
    <row r="6" spans="1:9" ht="12.75" customHeight="1" x14ac:dyDescent="0.3">
      <c r="A6" s="16"/>
      <c r="B6" s="16"/>
      <c r="C6" s="16"/>
      <c r="D6" s="16"/>
      <c r="E6" s="16"/>
      <c r="F6" s="16"/>
      <c r="G6" s="49"/>
    </row>
    <row r="7" spans="1:9" s="38" customFormat="1" ht="15.6" x14ac:dyDescent="0.3">
      <c r="A7" s="11"/>
      <c r="B7" s="1445" t="s">
        <v>1401</v>
      </c>
      <c r="C7" s="1445"/>
      <c r="D7" s="17" t="s">
        <v>480</v>
      </c>
      <c r="E7" s="1445" t="s">
        <v>426</v>
      </c>
      <c r="F7" s="1445"/>
      <c r="G7" s="59"/>
    </row>
    <row r="8" spans="1:9" s="38" customFormat="1" ht="16.5" customHeight="1" x14ac:dyDescent="0.3">
      <c r="A8" s="11"/>
      <c r="B8" s="17" t="s">
        <v>990</v>
      </c>
      <c r="C8" s="17" t="s">
        <v>991</v>
      </c>
      <c r="D8" s="17" t="s">
        <v>187</v>
      </c>
      <c r="E8" s="1445" t="s">
        <v>1325</v>
      </c>
      <c r="F8" s="1445"/>
      <c r="G8" s="24"/>
    </row>
    <row r="9" spans="1:9" s="38" customFormat="1" ht="15.75" customHeight="1" x14ac:dyDescent="0.3">
      <c r="A9" s="11" t="s">
        <v>0</v>
      </c>
      <c r="B9" s="17" t="s">
        <v>1389</v>
      </c>
      <c r="C9" s="17" t="s">
        <v>1389</v>
      </c>
      <c r="D9" s="17" t="s">
        <v>1068</v>
      </c>
      <c r="E9" s="17" t="s">
        <v>361</v>
      </c>
      <c r="F9" s="17" t="s">
        <v>1068</v>
      </c>
      <c r="G9" s="24"/>
    </row>
    <row r="10" spans="1:9" ht="4.5" customHeight="1" thickBot="1" x14ac:dyDescent="0.3">
      <c r="A10" s="25"/>
      <c r="B10" s="25"/>
      <c r="C10" s="25"/>
      <c r="D10" s="25"/>
      <c r="E10" s="25"/>
      <c r="F10" s="25"/>
      <c r="G10" s="36"/>
    </row>
    <row r="11" spans="1:9" ht="4.5" customHeight="1" x14ac:dyDescent="0.25">
      <c r="G11" s="36"/>
    </row>
    <row r="12" spans="1:9" s="27" customFormat="1" ht="13.8" x14ac:dyDescent="0.25">
      <c r="A12" s="157" t="s">
        <v>1832</v>
      </c>
      <c r="B12" s="1326">
        <v>250.2</v>
      </c>
      <c r="C12" s="1326">
        <v>241</v>
      </c>
      <c r="D12" s="135">
        <v>3.3004714959279813</v>
      </c>
      <c r="E12" s="1329">
        <v>1668.81</v>
      </c>
      <c r="F12" s="233">
        <v>3.1573960506427579</v>
      </c>
      <c r="G12" s="91"/>
    </row>
    <row r="13" spans="1:9" s="403" customFormat="1" ht="13.8" x14ac:dyDescent="0.25">
      <c r="A13" s="403" t="s">
        <v>2626</v>
      </c>
      <c r="B13" s="1328">
        <v>215.2</v>
      </c>
      <c r="C13" s="1328">
        <v>206</v>
      </c>
      <c r="D13" s="235">
        <v>4.5685279187817285</v>
      </c>
      <c r="E13" s="407">
        <v>1426.45</v>
      </c>
      <c r="F13" s="404">
        <v>4.423696162661539</v>
      </c>
      <c r="G13" s="405"/>
      <c r="I13" s="1425"/>
    </row>
    <row r="14" spans="1:9" s="403" customFormat="1" ht="13.8" x14ac:dyDescent="0.25">
      <c r="A14" s="403" t="s">
        <v>1198</v>
      </c>
      <c r="B14" s="1328">
        <v>35</v>
      </c>
      <c r="C14" s="1328">
        <v>35</v>
      </c>
      <c r="D14" s="235">
        <v>-3.5812672176308458</v>
      </c>
      <c r="E14" s="407">
        <v>242.36</v>
      </c>
      <c r="F14" s="404">
        <v>-3.7148111688529717</v>
      </c>
      <c r="G14" s="405"/>
      <c r="I14" s="1425"/>
    </row>
    <row r="15" spans="1:9" s="102" customFormat="1" ht="13.8" x14ac:dyDescent="0.25">
      <c r="A15" s="168"/>
      <c r="B15" s="168"/>
      <c r="C15" s="168"/>
      <c r="D15" s="168"/>
      <c r="E15" s="168"/>
      <c r="F15" s="168"/>
      <c r="G15" s="104"/>
      <c r="I15" s="1425"/>
    </row>
    <row r="16" spans="1:9" s="102" customFormat="1" ht="13.8" x14ac:dyDescent="0.25">
      <c r="A16" s="157" t="s">
        <v>1904</v>
      </c>
      <c r="B16" s="1326">
        <v>260.2</v>
      </c>
      <c r="C16" s="1326">
        <v>250.6</v>
      </c>
      <c r="D16" s="135">
        <v>3.9834024896265641</v>
      </c>
      <c r="E16" s="1329">
        <v>1719.29</v>
      </c>
      <c r="F16" s="233">
        <f>(E16/E12-1)*100</f>
        <v>3.0249099657839951</v>
      </c>
      <c r="G16" s="104"/>
      <c r="I16" s="1425"/>
    </row>
    <row r="17" spans="1:11" s="403" customFormat="1" ht="13.8" x14ac:dyDescent="0.25">
      <c r="A17" s="403" t="s">
        <v>2627</v>
      </c>
      <c r="B17" s="1328">
        <v>220.4</v>
      </c>
      <c r="C17" s="1328">
        <v>210.8</v>
      </c>
      <c r="D17" s="235">
        <v>2.3300970873786353</v>
      </c>
      <c r="E17" s="407">
        <v>1446.24</v>
      </c>
      <c r="F17" s="404">
        <f>(E17/E13-1)*100</f>
        <v>1.3873602299414589</v>
      </c>
      <c r="G17" s="405"/>
      <c r="I17" s="1425"/>
    </row>
    <row r="18" spans="1:11" s="43" customFormat="1" ht="13.8" x14ac:dyDescent="0.25">
      <c r="A18" s="403" t="s">
        <v>1198</v>
      </c>
      <c r="B18" s="1328">
        <v>39.799999999999997</v>
      </c>
      <c r="C18" s="1328">
        <v>39.799999999999997</v>
      </c>
      <c r="D18" s="235">
        <v>13.714285714285701</v>
      </c>
      <c r="E18" s="407">
        <v>273.06</v>
      </c>
      <c r="F18" s="404">
        <f>(E18/E14-1)*100</f>
        <v>12.667106783297566</v>
      </c>
      <c r="I18" s="1425"/>
    </row>
    <row r="19" spans="1:11" ht="13.8" x14ac:dyDescent="0.25">
      <c r="A19" s="168"/>
      <c r="B19" s="168"/>
      <c r="C19" s="168"/>
      <c r="D19" s="168"/>
      <c r="E19" s="168"/>
      <c r="F19" s="168"/>
      <c r="I19" s="1425"/>
    </row>
    <row r="20" spans="1:11" s="142" customFormat="1" ht="13.8" x14ac:dyDescent="0.25">
      <c r="A20" s="157" t="s">
        <v>1969</v>
      </c>
      <c r="B20" s="1326">
        <v>266.8</v>
      </c>
      <c r="C20" s="1326">
        <v>256.2</v>
      </c>
      <c r="D20" s="135">
        <v>2.2346368715083775</v>
      </c>
      <c r="E20" s="1329">
        <v>1722.6308782593494</v>
      </c>
      <c r="F20" s="233">
        <f>(E20/E16-1)*100</f>
        <v>0.19431732048400541</v>
      </c>
      <c r="I20" s="1425"/>
    </row>
    <row r="21" spans="1:11" s="406" customFormat="1" ht="13.8" x14ac:dyDescent="0.25">
      <c r="A21" s="403" t="s">
        <v>2627</v>
      </c>
      <c r="B21" s="1328">
        <v>228.6</v>
      </c>
      <c r="C21" s="1328">
        <v>218</v>
      </c>
      <c r="D21" s="235">
        <v>3.4155597722960174</v>
      </c>
      <c r="E21" s="407">
        <v>1465.7827145220069</v>
      </c>
      <c r="F21" s="404">
        <f>(E21/E17-1)*100</f>
        <v>1.3512774174415654</v>
      </c>
      <c r="I21" s="1425"/>
    </row>
    <row r="22" spans="1:11" s="406" customFormat="1" ht="13.8" x14ac:dyDescent="0.25">
      <c r="A22" s="403" t="s">
        <v>1198</v>
      </c>
      <c r="B22" s="1328">
        <v>38.200000000000003</v>
      </c>
      <c r="C22" s="1328">
        <v>38.200000000000003</v>
      </c>
      <c r="D22" s="235">
        <v>-4.0201005025125465</v>
      </c>
      <c r="E22" s="407">
        <v>256.84816373734247</v>
      </c>
      <c r="F22" s="404">
        <f>(E22/E18-1)*100</f>
        <v>-5.9370967049943379</v>
      </c>
      <c r="I22" s="1425"/>
    </row>
    <row r="23" spans="1:11" s="128" customFormat="1" ht="13.8" x14ac:dyDescent="0.25">
      <c r="A23" s="168"/>
      <c r="B23" s="168"/>
      <c r="C23" s="168"/>
      <c r="D23" s="168"/>
      <c r="E23" s="168"/>
      <c r="F23" s="168"/>
      <c r="I23" s="1425"/>
    </row>
    <row r="24" spans="1:11" s="142" customFormat="1" ht="13.8" x14ac:dyDescent="0.25">
      <c r="A24" s="157" t="s">
        <v>2155</v>
      </c>
      <c r="B24" s="1326">
        <v>271.7</v>
      </c>
      <c r="C24" s="1326">
        <v>260.39999999999998</v>
      </c>
      <c r="D24" s="135">
        <v>1.6393442622950838</v>
      </c>
      <c r="E24" s="1329">
        <v>1712.7804069497838</v>
      </c>
      <c r="F24" s="233">
        <f>(E24/E20-1)*100</f>
        <v>-0.57182716470978168</v>
      </c>
      <c r="I24" s="1425"/>
      <c r="K24" s="1435"/>
    </row>
    <row r="25" spans="1:11" s="406" customFormat="1" ht="13.8" x14ac:dyDescent="0.25">
      <c r="A25" s="403" t="s">
        <v>2627</v>
      </c>
      <c r="B25" s="1328">
        <v>233.8</v>
      </c>
      <c r="C25" s="1328">
        <v>222.5</v>
      </c>
      <c r="D25" s="235">
        <v>2.0642201834862428</v>
      </c>
      <c r="E25" s="407">
        <v>1463.4932432654646</v>
      </c>
      <c r="F25" s="404">
        <f>(E25/E21-1)*100</f>
        <v>-0.15619445050482073</v>
      </c>
      <c r="I25" s="1425"/>
      <c r="K25" s="1435"/>
    </row>
    <row r="26" spans="1:11" s="406" customFormat="1" ht="13.8" x14ac:dyDescent="0.25">
      <c r="A26" s="403" t="s">
        <v>1198</v>
      </c>
      <c r="B26" s="1328">
        <v>37.9</v>
      </c>
      <c r="C26" s="1328">
        <v>37.9</v>
      </c>
      <c r="D26" s="235">
        <v>-0.78534031413614036</v>
      </c>
      <c r="E26" s="407">
        <v>249.28716368431958</v>
      </c>
      <c r="F26" s="404">
        <f>(E26/E22-1)*100</f>
        <v>-2.9437625494394881</v>
      </c>
      <c r="I26" s="1425"/>
      <c r="K26" s="1435"/>
    </row>
    <row r="27" spans="1:11" s="168" customFormat="1" x14ac:dyDescent="0.25"/>
    <row r="28" spans="1:11" s="142" customFormat="1" ht="13.8" x14ac:dyDescent="0.25">
      <c r="A28" s="157" t="s">
        <v>2311</v>
      </c>
      <c r="B28" s="1222">
        <v>277.60000000000002</v>
      </c>
      <c r="C28" s="1222">
        <v>265.2</v>
      </c>
      <c r="D28" s="135">
        <f>(C28/C24-1)*100</f>
        <v>1.8433179723502446</v>
      </c>
      <c r="E28" s="1225">
        <v>1708.04</v>
      </c>
      <c r="F28" s="233">
        <f>(E28/E24-1)*100</f>
        <v>-0.27676676651304799</v>
      </c>
      <c r="K28" s="1435"/>
    </row>
    <row r="29" spans="1:11" s="406" customFormat="1" x14ac:dyDescent="0.2">
      <c r="A29" s="403" t="s">
        <v>2177</v>
      </c>
      <c r="B29" s="1224">
        <v>240.3</v>
      </c>
      <c r="C29" s="1224">
        <v>227.9</v>
      </c>
      <c r="D29" s="235">
        <f>(C29/C25-1)*100</f>
        <v>2.4269662921348356</v>
      </c>
      <c r="E29" s="407">
        <v>1467.81</v>
      </c>
      <c r="F29" s="404">
        <f>(E29/E25-1)*100</f>
        <v>0.29496253258425309</v>
      </c>
      <c r="K29" s="1435"/>
    </row>
    <row r="30" spans="1:11" s="406" customFormat="1" ht="13.8" x14ac:dyDescent="0.25">
      <c r="A30" s="403" t="s">
        <v>1198</v>
      </c>
      <c r="B30" s="1224">
        <v>37.299999999999997</v>
      </c>
      <c r="C30" s="1224">
        <v>37.299999999999997</v>
      </c>
      <c r="D30" s="235">
        <f>(C30/C26-1)*100</f>
        <v>-1.5831134564643801</v>
      </c>
      <c r="E30" s="407">
        <v>240.23366427184405</v>
      </c>
      <c r="F30" s="404">
        <f>(E30/E26-1)*100</f>
        <v>-3.6317551528406322</v>
      </c>
      <c r="I30" s="1425"/>
      <c r="K30" s="1435"/>
    </row>
    <row r="31" spans="1:11" s="168" customFormat="1" x14ac:dyDescent="0.25">
      <c r="A31" s="107"/>
      <c r="B31" s="204"/>
      <c r="C31" s="204"/>
      <c r="D31" s="232"/>
      <c r="E31" s="146"/>
      <c r="F31" s="234"/>
    </row>
    <row r="32" spans="1:11" x14ac:dyDescent="0.25">
      <c r="A32" s="107"/>
      <c r="B32" s="101"/>
      <c r="C32" s="101"/>
      <c r="D32" s="106"/>
      <c r="E32" s="105"/>
      <c r="F32" s="106"/>
    </row>
    <row r="33" spans="1:1" s="27" customFormat="1" ht="12.75" customHeight="1" x14ac:dyDescent="0.25">
      <c r="A33" s="27" t="s">
        <v>989</v>
      </c>
    </row>
    <row r="34" spans="1:1" s="27" customFormat="1" ht="12.75" customHeight="1" x14ac:dyDescent="0.25"/>
    <row r="35" spans="1:1" s="27" customFormat="1" ht="12.75" customHeight="1" x14ac:dyDescent="0.25"/>
    <row r="36" spans="1:1" s="175" customFormat="1" ht="14.4" x14ac:dyDescent="0.3">
      <c r="A36" s="1221" t="s">
        <v>1074</v>
      </c>
    </row>
    <row r="37" spans="1:1" s="82" customFormat="1" ht="13.8" x14ac:dyDescent="0.25">
      <c r="A37" s="1221"/>
    </row>
    <row r="38" spans="1:1" s="82" customFormat="1" ht="14.4" x14ac:dyDescent="0.3">
      <c r="A38" s="1221" t="s">
        <v>2179</v>
      </c>
    </row>
    <row r="39" spans="1:1" s="82" customFormat="1" ht="12.75" customHeight="1" x14ac:dyDescent="0.25">
      <c r="A39" s="1221" t="s">
        <v>2180</v>
      </c>
    </row>
    <row r="40" spans="1:1" s="82" customFormat="1" ht="12.75" customHeight="1" x14ac:dyDescent="0.25">
      <c r="A40" s="1221"/>
    </row>
    <row r="41" spans="1:1" s="82" customFormat="1" ht="14.4" x14ac:dyDescent="0.3">
      <c r="A41" s="1221" t="s">
        <v>2178</v>
      </c>
    </row>
    <row r="42" spans="1:1" s="82" customFormat="1" ht="12.75" customHeight="1" x14ac:dyDescent="0.25">
      <c r="A42" s="1221"/>
    </row>
    <row r="43" spans="1:1" s="82" customFormat="1" ht="12.75" customHeight="1" x14ac:dyDescent="0.25">
      <c r="A43" s="1221"/>
    </row>
    <row r="44" spans="1:1" ht="13.8" x14ac:dyDescent="0.25">
      <c r="A44" s="1221" t="s">
        <v>1455</v>
      </c>
    </row>
  </sheetData>
  <customSheetViews>
    <customSheetView guid="{F67F5823-51D5-4D47-B100-5B47C1E6BCB9}" showPageBreaks="1" fitToPage="1" printArea="1">
      <selection sqref="A1:F1"/>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7" firstPageNumber="33" orientation="portrait" horizontalDpi="4294967293" verticalDpi="300" r:id="rId2"/>
      <headerFooter alignWithMargins="0">
        <oddFooter>&amp;C&amp;P</oddFooter>
      </headerFooter>
    </customSheetView>
  </customSheetViews>
  <mergeCells count="6">
    <mergeCell ref="A1:F1"/>
    <mergeCell ref="A3:F3"/>
    <mergeCell ref="A4:F4"/>
    <mergeCell ref="E8:F8"/>
    <mergeCell ref="B7:C7"/>
    <mergeCell ref="E7:F7"/>
  </mergeCells>
  <phoneticPr fontId="0" type="noConversion"/>
  <printOptions horizontalCentered="1"/>
  <pageMargins left="0.74803149606299202" right="0.74803149606299202" top="0.98425196850393704" bottom="0.98425196850393704" header="0.511811023622047" footer="0.511811023622047"/>
  <pageSetup scale="77" firstPageNumber="27" orientation="portrait" useFirstPageNumber="1" r:id="rId3"/>
  <headerFooter alignWithMargins="0"/>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5"/>
    <pageSetUpPr fitToPage="1"/>
  </sheetPr>
  <dimension ref="A1:K54"/>
  <sheetViews>
    <sheetView zoomScaleNormal="100" workbookViewId="0">
      <selection sqref="A1:K1"/>
    </sheetView>
  </sheetViews>
  <sheetFormatPr defaultColWidth="9.109375" defaultRowHeight="13.2" x14ac:dyDescent="0.25"/>
  <cols>
    <col min="1" max="1" width="22" style="82" customWidth="1"/>
    <col min="2" max="5" width="9.109375" style="82"/>
    <col min="6" max="6" width="1.6640625" style="82" customWidth="1"/>
    <col min="7" max="7" width="20.44140625" style="82" customWidth="1"/>
    <col min="8" max="16384" width="9.109375" style="82"/>
  </cols>
  <sheetData>
    <row r="1" spans="1:11" ht="17.399999999999999" x14ac:dyDescent="0.3">
      <c r="A1" s="1436" t="s">
        <v>929</v>
      </c>
      <c r="B1" s="1436"/>
      <c r="C1" s="1436"/>
      <c r="D1" s="1436"/>
      <c r="E1" s="1436"/>
      <c r="F1" s="1436"/>
      <c r="G1" s="1436"/>
      <c r="H1" s="1436"/>
      <c r="I1" s="1436"/>
      <c r="J1" s="1436"/>
      <c r="K1" s="1436"/>
    </row>
    <row r="2" spans="1:11" ht="17.399999999999999" x14ac:dyDescent="0.3">
      <c r="A2" s="49"/>
      <c r="B2" s="279"/>
      <c r="C2" s="279"/>
      <c r="D2" s="279"/>
      <c r="E2" s="279"/>
      <c r="F2" s="279"/>
      <c r="G2" s="279"/>
      <c r="H2" s="279"/>
      <c r="I2" s="279"/>
      <c r="J2" s="279"/>
    </row>
    <row r="3" spans="1:11" ht="17.399999999999999" x14ac:dyDescent="0.3">
      <c r="A3" s="1437" t="s">
        <v>1397</v>
      </c>
      <c r="B3" s="1437"/>
      <c r="C3" s="1437"/>
      <c r="D3" s="1437"/>
      <c r="E3" s="1437"/>
      <c r="F3" s="1437"/>
      <c r="G3" s="1437"/>
      <c r="H3" s="1437"/>
      <c r="I3" s="1437"/>
      <c r="J3" s="1437"/>
      <c r="K3" s="1437"/>
    </row>
    <row r="4" spans="1:11" ht="17.399999999999999" x14ac:dyDescent="0.3">
      <c r="A4" s="1437" t="s">
        <v>1940</v>
      </c>
      <c r="B4" s="1437"/>
      <c r="C4" s="1437"/>
      <c r="D4" s="1437"/>
      <c r="E4" s="1437"/>
      <c r="F4" s="1437"/>
      <c r="G4" s="1437"/>
      <c r="H4" s="1437"/>
      <c r="I4" s="1437"/>
      <c r="J4" s="1437"/>
      <c r="K4" s="1437"/>
    </row>
    <row r="5" spans="1:11" ht="12.75" customHeight="1" x14ac:dyDescent="0.25"/>
    <row r="6" spans="1:11" ht="12.75" customHeight="1" x14ac:dyDescent="0.25"/>
    <row r="7" spans="1:11" s="17" customFormat="1" ht="15.6" x14ac:dyDescent="0.3">
      <c r="A7" s="38"/>
      <c r="B7" s="38">
        <v>2001</v>
      </c>
      <c r="C7" s="38">
        <v>2006</v>
      </c>
      <c r="D7" s="38">
        <v>2011</v>
      </c>
      <c r="E7" s="38">
        <v>2016</v>
      </c>
      <c r="F7" s="38"/>
      <c r="G7" s="38"/>
      <c r="H7" s="38">
        <v>2001</v>
      </c>
      <c r="I7" s="38">
        <v>2006</v>
      </c>
      <c r="J7" s="38">
        <v>2011</v>
      </c>
      <c r="K7" s="38">
        <v>2016</v>
      </c>
    </row>
    <row r="8" spans="1:11" ht="4.5" customHeight="1" thickBot="1" x14ac:dyDescent="0.3">
      <c r="A8" s="134"/>
      <c r="B8" s="134"/>
      <c r="C8" s="134"/>
      <c r="D8" s="134"/>
      <c r="E8" s="134"/>
      <c r="F8" s="134"/>
      <c r="G8" s="134"/>
      <c r="H8" s="134"/>
      <c r="I8" s="134"/>
      <c r="J8" s="134"/>
      <c r="K8" s="134"/>
    </row>
    <row r="9" spans="1:11" ht="4.5" customHeight="1" x14ac:dyDescent="0.25"/>
    <row r="10" spans="1:11" s="27" customFormat="1" ht="13.8" x14ac:dyDescent="0.25">
      <c r="A10" s="27" t="s">
        <v>391</v>
      </c>
      <c r="B10" s="37">
        <v>342</v>
      </c>
      <c r="C10" s="37">
        <v>266</v>
      </c>
      <c r="D10" s="37">
        <v>267</v>
      </c>
      <c r="E10" s="37">
        <v>272</v>
      </c>
      <c r="F10" s="37"/>
      <c r="G10" s="27" t="s">
        <v>120</v>
      </c>
      <c r="H10" s="37">
        <v>332</v>
      </c>
      <c r="I10" s="37">
        <v>306</v>
      </c>
      <c r="J10" s="37">
        <v>313</v>
      </c>
      <c r="K10" s="37">
        <v>297</v>
      </c>
    </row>
    <row r="11" spans="1:11" s="27" customFormat="1" ht="16.2" x14ac:dyDescent="0.25">
      <c r="A11" s="27" t="s">
        <v>721</v>
      </c>
      <c r="B11" s="37">
        <v>1115</v>
      </c>
      <c r="C11" s="37">
        <v>1081</v>
      </c>
      <c r="D11" s="37">
        <v>1135</v>
      </c>
      <c r="E11" s="37">
        <v>1145</v>
      </c>
      <c r="F11" s="37"/>
      <c r="G11" s="27" t="s">
        <v>1942</v>
      </c>
      <c r="H11" s="13">
        <v>10</v>
      </c>
      <c r="I11" s="37">
        <v>15</v>
      </c>
      <c r="J11" s="37">
        <v>24</v>
      </c>
      <c r="K11" s="37">
        <v>22</v>
      </c>
    </row>
    <row r="12" spans="1:11" s="27" customFormat="1" ht="16.2" x14ac:dyDescent="0.25">
      <c r="A12" s="27" t="s">
        <v>1941</v>
      </c>
      <c r="B12" s="37">
        <v>154</v>
      </c>
      <c r="C12" s="37">
        <v>139</v>
      </c>
      <c r="D12" s="37">
        <v>143</v>
      </c>
      <c r="E12" s="37">
        <v>302</v>
      </c>
      <c r="F12" s="37"/>
      <c r="G12" s="27" t="s">
        <v>121</v>
      </c>
      <c r="H12" s="37">
        <v>312</v>
      </c>
      <c r="I12" s="37">
        <v>261</v>
      </c>
      <c r="J12" s="37">
        <v>225</v>
      </c>
      <c r="K12" s="37">
        <v>209</v>
      </c>
    </row>
    <row r="13" spans="1:11" s="27" customFormat="1" ht="13.8" x14ac:dyDescent="0.25">
      <c r="A13" s="27" t="s">
        <v>807</v>
      </c>
      <c r="B13" s="37">
        <v>798</v>
      </c>
      <c r="C13" s="37">
        <v>786</v>
      </c>
      <c r="D13" s="37">
        <v>750</v>
      </c>
      <c r="E13" s="37">
        <v>724</v>
      </c>
      <c r="F13" s="37"/>
      <c r="G13" s="27" t="s">
        <v>1117</v>
      </c>
      <c r="H13" s="37">
        <v>357</v>
      </c>
      <c r="I13" s="37">
        <v>358</v>
      </c>
      <c r="J13" s="37">
        <v>320</v>
      </c>
      <c r="K13" s="37">
        <v>258</v>
      </c>
    </row>
    <row r="14" spans="1:11" s="27" customFormat="1" ht="13.8" x14ac:dyDescent="0.25">
      <c r="A14" s="27" t="s">
        <v>722</v>
      </c>
      <c r="B14" s="37">
        <v>358</v>
      </c>
      <c r="C14" s="37">
        <v>336</v>
      </c>
      <c r="D14" s="37">
        <v>340</v>
      </c>
      <c r="E14" s="37">
        <v>372</v>
      </c>
      <c r="F14" s="37"/>
      <c r="G14" s="27" t="s">
        <v>1118</v>
      </c>
      <c r="H14" s="37">
        <v>435</v>
      </c>
      <c r="I14" s="37">
        <v>430</v>
      </c>
      <c r="J14" s="37">
        <v>334</v>
      </c>
      <c r="K14" s="37">
        <v>304</v>
      </c>
    </row>
    <row r="15" spans="1:11" s="27" customFormat="1" ht="13.8" x14ac:dyDescent="0.25">
      <c r="A15" s="27" t="s">
        <v>808</v>
      </c>
      <c r="B15" s="37">
        <v>170</v>
      </c>
      <c r="C15" s="37">
        <v>172</v>
      </c>
      <c r="D15" s="37">
        <v>173</v>
      </c>
      <c r="E15" s="37">
        <v>167</v>
      </c>
      <c r="F15" s="37"/>
      <c r="G15" s="27" t="s">
        <v>1335</v>
      </c>
      <c r="H15" s="37">
        <v>637</v>
      </c>
      <c r="I15" s="37">
        <v>599</v>
      </c>
      <c r="J15" s="37">
        <v>583</v>
      </c>
      <c r="K15" s="37">
        <v>607</v>
      </c>
    </row>
    <row r="16" spans="1:11" s="27" customFormat="1" ht="13.8" x14ac:dyDescent="0.25">
      <c r="A16" s="27" t="s">
        <v>723</v>
      </c>
      <c r="B16" s="37">
        <v>382</v>
      </c>
      <c r="C16" s="37">
        <v>374</v>
      </c>
      <c r="D16" s="37">
        <v>332</v>
      </c>
      <c r="E16" s="37">
        <v>269</v>
      </c>
      <c r="F16" s="37"/>
      <c r="G16" s="27" t="s">
        <v>84</v>
      </c>
      <c r="H16" s="37">
        <v>860</v>
      </c>
      <c r="I16" s="37">
        <v>861</v>
      </c>
      <c r="J16" s="37">
        <v>812</v>
      </c>
      <c r="K16" s="37">
        <v>815</v>
      </c>
    </row>
    <row r="17" spans="1:11" s="27" customFormat="1" ht="16.2" x14ac:dyDescent="0.25">
      <c r="A17" s="27" t="s">
        <v>724</v>
      </c>
      <c r="B17" s="37">
        <v>186</v>
      </c>
      <c r="C17" s="37">
        <v>149</v>
      </c>
      <c r="D17" s="37">
        <v>167</v>
      </c>
      <c r="E17" s="13" t="s">
        <v>1270</v>
      </c>
      <c r="F17" s="37"/>
      <c r="G17" s="27" t="s">
        <v>339</v>
      </c>
      <c r="H17" s="37">
        <v>267</v>
      </c>
      <c r="I17" s="37">
        <v>272</v>
      </c>
      <c r="J17" s="37">
        <v>266</v>
      </c>
      <c r="K17" s="37">
        <v>328</v>
      </c>
    </row>
    <row r="18" spans="1:11" s="27" customFormat="1" ht="16.2" x14ac:dyDescent="0.25">
      <c r="A18" s="27" t="s">
        <v>335</v>
      </c>
      <c r="B18" s="37">
        <v>32245</v>
      </c>
      <c r="C18" s="37">
        <v>32174</v>
      </c>
      <c r="D18" s="37">
        <v>34562</v>
      </c>
      <c r="E18" s="37">
        <v>36094</v>
      </c>
      <c r="F18" s="37"/>
      <c r="G18" s="27" t="s">
        <v>340</v>
      </c>
      <c r="H18" s="13">
        <v>42</v>
      </c>
      <c r="I18" s="37">
        <v>41</v>
      </c>
      <c r="J18" s="37">
        <v>49</v>
      </c>
      <c r="K18" s="37">
        <v>51</v>
      </c>
    </row>
    <row r="19" spans="1:11" s="27" customFormat="1" ht="16.2" x14ac:dyDescent="0.25">
      <c r="A19" s="27" t="s">
        <v>107</v>
      </c>
      <c r="B19" s="37">
        <v>581</v>
      </c>
      <c r="C19" s="37">
        <v>618</v>
      </c>
      <c r="D19" s="37">
        <v>576</v>
      </c>
      <c r="E19" s="37">
        <v>653</v>
      </c>
      <c r="F19" s="37"/>
      <c r="G19" s="27" t="s">
        <v>311</v>
      </c>
      <c r="H19" s="13">
        <v>105</v>
      </c>
      <c r="I19" s="37">
        <v>137</v>
      </c>
      <c r="J19" s="37">
        <v>148</v>
      </c>
      <c r="K19" s="37">
        <v>200</v>
      </c>
    </row>
    <row r="20" spans="1:11" s="27" customFormat="1" ht="13.8" x14ac:dyDescent="0.25">
      <c r="A20" s="27" t="s">
        <v>809</v>
      </c>
      <c r="B20" s="37">
        <v>4412</v>
      </c>
      <c r="C20" s="37">
        <v>4677</v>
      </c>
      <c r="D20" s="37">
        <v>5162</v>
      </c>
      <c r="E20" s="37">
        <v>5348</v>
      </c>
      <c r="F20" s="37"/>
      <c r="G20" s="27" t="s">
        <v>1147</v>
      </c>
      <c r="H20" s="37">
        <v>178</v>
      </c>
      <c r="I20" s="37">
        <v>168</v>
      </c>
      <c r="J20" s="37">
        <v>172</v>
      </c>
      <c r="K20" s="37">
        <v>159</v>
      </c>
    </row>
    <row r="21" spans="1:11" s="27" customFormat="1" ht="13.8" x14ac:dyDescent="0.25">
      <c r="A21" s="27" t="s">
        <v>108</v>
      </c>
      <c r="B21" s="37">
        <v>382</v>
      </c>
      <c r="C21" s="37">
        <v>353</v>
      </c>
      <c r="D21" s="37">
        <v>345</v>
      </c>
      <c r="E21" s="37">
        <v>319</v>
      </c>
      <c r="F21" s="37"/>
      <c r="G21" s="27" t="s">
        <v>1336</v>
      </c>
      <c r="H21" s="37">
        <v>1248</v>
      </c>
      <c r="I21" s="37">
        <v>1232</v>
      </c>
      <c r="J21" s="37">
        <v>1173</v>
      </c>
      <c r="K21" s="37">
        <v>1053</v>
      </c>
    </row>
    <row r="22" spans="1:11" s="27" customFormat="1" ht="13.8" x14ac:dyDescent="0.25">
      <c r="A22" s="27" t="s">
        <v>109</v>
      </c>
      <c r="B22" s="37">
        <v>721</v>
      </c>
      <c r="C22" s="37">
        <v>634</v>
      </c>
      <c r="D22" s="37">
        <v>675</v>
      </c>
      <c r="E22" s="37">
        <v>555</v>
      </c>
      <c r="F22" s="37"/>
      <c r="G22" s="27" t="s">
        <v>1148</v>
      </c>
      <c r="H22" s="37">
        <v>6314</v>
      </c>
      <c r="I22" s="37">
        <v>7083</v>
      </c>
      <c r="J22" s="37">
        <v>8574</v>
      </c>
      <c r="K22" s="37">
        <v>9706</v>
      </c>
    </row>
    <row r="23" spans="1:11" s="27" customFormat="1" ht="13.8" x14ac:dyDescent="0.25">
      <c r="A23" s="27" t="s">
        <v>110</v>
      </c>
      <c r="B23" s="37">
        <v>354</v>
      </c>
      <c r="C23" s="37">
        <v>319</v>
      </c>
      <c r="D23" s="37">
        <v>294</v>
      </c>
      <c r="E23" s="37">
        <v>356</v>
      </c>
      <c r="F23" s="37"/>
      <c r="G23" s="27" t="s">
        <v>1337</v>
      </c>
      <c r="H23" s="37">
        <v>98</v>
      </c>
      <c r="I23" s="37">
        <v>80</v>
      </c>
      <c r="J23" s="37">
        <v>51</v>
      </c>
      <c r="K23" s="37">
        <v>66</v>
      </c>
    </row>
    <row r="24" spans="1:11" s="27" customFormat="1" ht="13.8" x14ac:dyDescent="0.25">
      <c r="A24" s="27" t="s">
        <v>111</v>
      </c>
      <c r="B24" s="37">
        <v>1385</v>
      </c>
      <c r="C24" s="37">
        <v>1485</v>
      </c>
      <c r="D24" s="37">
        <v>1496</v>
      </c>
      <c r="E24" s="37">
        <v>1619</v>
      </c>
      <c r="F24" s="37"/>
      <c r="G24" s="27" t="s">
        <v>1338</v>
      </c>
      <c r="H24" s="37">
        <v>267</v>
      </c>
      <c r="I24" s="37">
        <v>248</v>
      </c>
      <c r="J24" s="37">
        <v>253</v>
      </c>
      <c r="K24" s="37">
        <v>237</v>
      </c>
    </row>
    <row r="25" spans="1:11" s="27" customFormat="1" ht="13.8" x14ac:dyDescent="0.25">
      <c r="A25" s="27" t="s">
        <v>112</v>
      </c>
      <c r="B25" s="37">
        <v>257</v>
      </c>
      <c r="C25" s="37">
        <v>292</v>
      </c>
      <c r="D25" s="37">
        <v>291</v>
      </c>
      <c r="E25" s="37">
        <v>280</v>
      </c>
      <c r="F25" s="37"/>
      <c r="G25" s="27" t="s">
        <v>594</v>
      </c>
      <c r="H25" s="37">
        <v>14654</v>
      </c>
      <c r="I25" s="37">
        <v>14500</v>
      </c>
      <c r="J25" s="37">
        <v>14751</v>
      </c>
      <c r="K25" s="37">
        <v>14829</v>
      </c>
    </row>
    <row r="26" spans="1:11" s="27" customFormat="1" ht="13.8" x14ac:dyDescent="0.25">
      <c r="A26" s="27" t="s">
        <v>113</v>
      </c>
      <c r="B26" s="37">
        <v>315</v>
      </c>
      <c r="C26" s="37">
        <v>326</v>
      </c>
      <c r="D26" s="37">
        <v>339</v>
      </c>
      <c r="E26" s="37">
        <v>336</v>
      </c>
      <c r="F26" s="37"/>
      <c r="G26" s="27" t="s">
        <v>595</v>
      </c>
      <c r="H26" s="37">
        <v>831</v>
      </c>
      <c r="I26" s="37">
        <v>758</v>
      </c>
      <c r="J26" s="37">
        <v>779</v>
      </c>
      <c r="K26" s="37">
        <v>719</v>
      </c>
    </row>
    <row r="27" spans="1:11" s="27" customFormat="1" ht="16.2" x14ac:dyDescent="0.25">
      <c r="A27" s="27" t="s">
        <v>312</v>
      </c>
      <c r="B27" s="37">
        <v>261</v>
      </c>
      <c r="C27" s="37">
        <v>252</v>
      </c>
      <c r="D27" s="37">
        <v>293</v>
      </c>
      <c r="E27" s="37">
        <v>323</v>
      </c>
      <c r="F27" s="37"/>
      <c r="G27" s="27" t="s">
        <v>596</v>
      </c>
      <c r="H27" s="37">
        <v>223</v>
      </c>
      <c r="I27" s="37">
        <v>226</v>
      </c>
      <c r="J27" s="37">
        <v>222</v>
      </c>
      <c r="K27" s="37">
        <v>249</v>
      </c>
    </row>
    <row r="28" spans="1:11" s="27" customFormat="1" ht="13.8" x14ac:dyDescent="0.25">
      <c r="A28" s="27" t="s">
        <v>114</v>
      </c>
      <c r="B28" s="37">
        <v>332</v>
      </c>
      <c r="C28" s="37">
        <v>321</v>
      </c>
      <c r="D28" s="37">
        <v>320</v>
      </c>
      <c r="E28" s="37">
        <v>310</v>
      </c>
      <c r="F28" s="37"/>
      <c r="G28" s="27" t="s">
        <v>597</v>
      </c>
      <c r="H28" s="37">
        <v>225</v>
      </c>
      <c r="I28" s="37">
        <v>245</v>
      </c>
      <c r="J28" s="37">
        <v>235</v>
      </c>
      <c r="K28" s="37">
        <v>204</v>
      </c>
    </row>
    <row r="29" spans="1:11" s="27" customFormat="1" ht="13.8" x14ac:dyDescent="0.25">
      <c r="A29" s="27" t="s">
        <v>115</v>
      </c>
      <c r="B29" s="37">
        <v>367</v>
      </c>
      <c r="C29" s="37">
        <v>364</v>
      </c>
      <c r="D29" s="37">
        <v>338</v>
      </c>
      <c r="E29" s="37">
        <v>355</v>
      </c>
      <c r="F29" s="37"/>
      <c r="G29" s="27" t="s">
        <v>598</v>
      </c>
      <c r="H29" s="37">
        <v>119</v>
      </c>
      <c r="I29" s="37">
        <v>77</v>
      </c>
      <c r="J29" s="37">
        <v>104</v>
      </c>
      <c r="K29" s="37">
        <v>74</v>
      </c>
    </row>
    <row r="30" spans="1:11" s="27" customFormat="1" ht="13.8" x14ac:dyDescent="0.25">
      <c r="A30" s="27" t="s">
        <v>116</v>
      </c>
      <c r="B30" s="37">
        <v>1185</v>
      </c>
      <c r="C30" s="37">
        <v>1163</v>
      </c>
      <c r="D30" s="37">
        <v>1153</v>
      </c>
      <c r="E30" s="37">
        <v>1148</v>
      </c>
      <c r="F30" s="37"/>
      <c r="G30" s="27" t="s">
        <v>599</v>
      </c>
      <c r="H30" s="37">
        <v>332</v>
      </c>
      <c r="I30" s="37">
        <v>341</v>
      </c>
      <c r="J30" s="37">
        <v>367</v>
      </c>
      <c r="K30" s="37">
        <v>356</v>
      </c>
    </row>
    <row r="31" spans="1:11" s="27" customFormat="1" ht="13.8" x14ac:dyDescent="0.25">
      <c r="A31" s="27" t="s">
        <v>117</v>
      </c>
      <c r="B31" s="37">
        <v>188</v>
      </c>
      <c r="C31" s="37">
        <v>176</v>
      </c>
      <c r="D31" s="37">
        <v>173</v>
      </c>
      <c r="E31" s="37">
        <v>148</v>
      </c>
      <c r="F31" s="37"/>
      <c r="G31" s="27" t="s">
        <v>600</v>
      </c>
      <c r="H31" s="37">
        <v>382</v>
      </c>
      <c r="I31" s="37">
        <v>401</v>
      </c>
      <c r="J31" s="37">
        <v>409</v>
      </c>
      <c r="K31" s="37">
        <v>415</v>
      </c>
    </row>
    <row r="32" spans="1:11" s="27" customFormat="1" ht="13.8" x14ac:dyDescent="0.25">
      <c r="A32" s="27" t="s">
        <v>118</v>
      </c>
      <c r="B32" s="37">
        <v>766</v>
      </c>
      <c r="C32" s="37">
        <v>769</v>
      </c>
      <c r="D32" s="37">
        <v>869</v>
      </c>
      <c r="E32" s="37">
        <v>873</v>
      </c>
      <c r="F32" s="37"/>
      <c r="G32" s="27" t="s">
        <v>1311</v>
      </c>
      <c r="H32" s="37">
        <v>240</v>
      </c>
      <c r="I32" s="37">
        <v>198</v>
      </c>
      <c r="J32" s="37">
        <v>221</v>
      </c>
      <c r="K32" s="37">
        <v>224</v>
      </c>
    </row>
    <row r="33" spans="1:7" s="27" customFormat="1" ht="13.8" x14ac:dyDescent="0.25">
      <c r="A33" s="27" t="s">
        <v>119</v>
      </c>
      <c r="B33" s="37">
        <v>1945</v>
      </c>
      <c r="C33" s="37">
        <v>1802</v>
      </c>
      <c r="D33" s="37">
        <v>1895</v>
      </c>
      <c r="E33" s="37">
        <v>1961</v>
      </c>
      <c r="F33" s="37"/>
    </row>
    <row r="34" spans="1:7" s="27" customFormat="1" ht="12.75" customHeight="1" x14ac:dyDescent="0.25">
      <c r="F34" s="37"/>
    </row>
    <row r="36" spans="1:7" ht="13.8" x14ac:dyDescent="0.25">
      <c r="A36" s="27" t="s">
        <v>1146</v>
      </c>
      <c r="G36" s="82" t="s">
        <v>1180</v>
      </c>
    </row>
    <row r="37" spans="1:7" ht="12" customHeight="1" x14ac:dyDescent="0.25">
      <c r="A37" s="27"/>
    </row>
    <row r="38" spans="1:7" ht="13.8" x14ac:dyDescent="0.25">
      <c r="A38" s="27" t="s">
        <v>354</v>
      </c>
    </row>
    <row r="39" spans="1:7" ht="14.4" x14ac:dyDescent="0.3">
      <c r="A39" s="27" t="s">
        <v>1315</v>
      </c>
    </row>
    <row r="40" spans="1:7" ht="13.8" x14ac:dyDescent="0.25">
      <c r="A40" s="27" t="s">
        <v>1943</v>
      </c>
    </row>
    <row r="42" spans="1:7" ht="14.4" x14ac:dyDescent="0.3">
      <c r="A42" s="27" t="s">
        <v>1316</v>
      </c>
    </row>
    <row r="43" spans="1:7" ht="13.8" x14ac:dyDescent="0.25">
      <c r="A43" s="27"/>
    </row>
    <row r="44" spans="1:7" ht="13.8" x14ac:dyDescent="0.25">
      <c r="A44" s="27"/>
    </row>
    <row r="45" spans="1:7" ht="13.8" x14ac:dyDescent="0.25">
      <c r="A45" s="1439" t="s">
        <v>1944</v>
      </c>
      <c r="B45" s="1439"/>
      <c r="C45" s="1439"/>
      <c r="D45" s="1439"/>
      <c r="E45" s="1439"/>
      <c r="F45" s="1439"/>
      <c r="G45" s="1439"/>
    </row>
    <row r="54" spans="1:1" ht="13.8" x14ac:dyDescent="0.25">
      <c r="A54" s="27"/>
    </row>
  </sheetData>
  <customSheetViews>
    <customSheetView guid="{F67F5823-51D5-4D47-B100-5B47C1E6BCB9}" showPageBreaks="1" fitToPage="1" printArea="1">
      <selection sqref="A1:K1"/>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K1"/>
      <pageMargins left="0.75" right="0.75" top="1" bottom="1" header="0.5" footer="0.5"/>
      <printOptions horizontalCentered="1"/>
      <pageSetup scale="77" firstPageNumber="33" orientation="portrait" horizontalDpi="4294967293" verticalDpi="300" r:id="rId2"/>
      <headerFooter alignWithMargins="0">
        <oddFooter>&amp;C&amp;P</oddFooter>
      </headerFooter>
    </customSheetView>
  </customSheetViews>
  <mergeCells count="4">
    <mergeCell ref="A1:K1"/>
    <mergeCell ref="A3:K3"/>
    <mergeCell ref="A4:K4"/>
    <mergeCell ref="A45:G45"/>
  </mergeCells>
  <phoneticPr fontId="0" type="noConversion"/>
  <hyperlinks>
    <hyperlink ref="A45" r:id="rId3" display="Source: Statistics Canada, Census of Population, 1996, 2001, 2006 and 2011."/>
  </hyperlinks>
  <printOptions horizontalCentered="1"/>
  <pageMargins left="0.74803149606299202" right="0.74803149606299202" top="0.98425196850393704" bottom="0.98425196850393704" header="0.511811023622047" footer="0.511811023622047"/>
  <pageSetup scale="77" firstPageNumber="27" orientation="portrait" useFirstPageNumber="1" r:id="rId4"/>
  <headerFooter alignWithMargins="0"/>
  <legacyDrawingHF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35"/>
    <pageSetUpPr fitToPage="1"/>
  </sheetPr>
  <dimension ref="A1:M42"/>
  <sheetViews>
    <sheetView zoomScaleNormal="100" workbookViewId="0">
      <selection sqref="A1:J1"/>
    </sheetView>
  </sheetViews>
  <sheetFormatPr defaultRowHeight="13.2" x14ac:dyDescent="0.25"/>
  <cols>
    <col min="1" max="1" width="13.88671875" customWidth="1"/>
    <col min="2" max="2" width="13" customWidth="1"/>
    <col min="3" max="3" width="13" bestFit="1" customWidth="1"/>
    <col min="4" max="4" width="13" customWidth="1"/>
    <col min="5" max="5" width="1.6640625" customWidth="1"/>
    <col min="6" max="6" width="13.109375" customWidth="1"/>
    <col min="7" max="7" width="13" customWidth="1"/>
    <col min="8" max="8" width="1.6640625" customWidth="1"/>
    <col min="9" max="10" width="13" customWidth="1"/>
  </cols>
  <sheetData>
    <row r="1" spans="1:12" s="2" customFormat="1" ht="17.399999999999999" x14ac:dyDescent="0.3">
      <c r="A1" s="1436" t="s">
        <v>181</v>
      </c>
      <c r="B1" s="1436"/>
      <c r="C1" s="1436"/>
      <c r="D1" s="1436"/>
      <c r="E1" s="1436"/>
      <c r="F1" s="1436"/>
      <c r="G1" s="1436"/>
      <c r="H1" s="1436"/>
      <c r="I1" s="1436"/>
      <c r="J1" s="1436"/>
    </row>
    <row r="2" spans="1:12" s="2" customFormat="1" ht="17.25" customHeight="1" x14ac:dyDescent="0.3">
      <c r="A2" s="49"/>
    </row>
    <row r="3" spans="1:12" s="2" customFormat="1" ht="17.399999999999999" x14ac:dyDescent="0.3">
      <c r="A3" s="1437" t="s">
        <v>2648</v>
      </c>
      <c r="B3" s="1437"/>
      <c r="C3" s="1437"/>
      <c r="D3" s="1437"/>
      <c r="E3" s="1437"/>
      <c r="F3" s="1437"/>
      <c r="G3" s="1437"/>
      <c r="H3" s="1437"/>
      <c r="I3" s="1437"/>
      <c r="J3" s="1437"/>
    </row>
    <row r="4" spans="1:12" s="2" customFormat="1" ht="17.399999999999999" x14ac:dyDescent="0.3">
      <c r="A4" s="1437" t="s">
        <v>444</v>
      </c>
      <c r="B4" s="1437"/>
      <c r="C4" s="1437"/>
      <c r="D4" s="1437"/>
      <c r="E4" s="1437"/>
      <c r="F4" s="1437"/>
      <c r="G4" s="1437"/>
      <c r="H4" s="1437"/>
      <c r="I4" s="1437"/>
      <c r="J4" s="1437"/>
    </row>
    <row r="5" spans="1:12" s="2" customFormat="1" ht="12.75" customHeight="1" x14ac:dyDescent="0.3">
      <c r="A5" s="16"/>
      <c r="B5" s="16"/>
      <c r="C5" s="16"/>
      <c r="D5" s="16"/>
      <c r="E5" s="16"/>
      <c r="F5" s="16"/>
      <c r="G5" s="16"/>
      <c r="H5" s="16"/>
      <c r="I5" s="16"/>
      <c r="J5" s="16"/>
    </row>
    <row r="6" spans="1:12" s="2" customFormat="1" ht="12.75" customHeight="1" x14ac:dyDescent="0.3">
      <c r="A6" s="16"/>
      <c r="B6" s="16"/>
      <c r="C6" s="16"/>
      <c r="D6" s="16"/>
      <c r="E6" s="16"/>
      <c r="F6" s="16"/>
      <c r="G6" s="16"/>
      <c r="H6" s="16"/>
      <c r="I6" s="16"/>
      <c r="J6" s="16"/>
    </row>
    <row r="7" spans="1:12" ht="15.6" x14ac:dyDescent="0.3">
      <c r="A7" s="11"/>
      <c r="B7" s="1444" t="s">
        <v>1136</v>
      </c>
      <c r="C7" s="1444"/>
      <c r="D7" s="1444"/>
      <c r="E7" s="24"/>
      <c r="F7" s="1444" t="s">
        <v>481</v>
      </c>
      <c r="G7" s="1444"/>
      <c r="H7" s="24"/>
      <c r="I7" s="1444" t="s">
        <v>208</v>
      </c>
      <c r="J7" s="1444"/>
    </row>
    <row r="8" spans="1:12" ht="4.5" customHeight="1" x14ac:dyDescent="0.3">
      <c r="A8" s="11"/>
      <c r="B8" s="24"/>
      <c r="C8" s="24"/>
      <c r="D8" s="24"/>
      <c r="E8" s="24"/>
      <c r="F8" s="24"/>
      <c r="G8" s="24"/>
      <c r="H8" s="24"/>
      <c r="I8" s="24"/>
      <c r="J8" s="24"/>
    </row>
    <row r="9" spans="1:12" ht="15.6" x14ac:dyDescent="0.3">
      <c r="A9" s="11" t="s">
        <v>1402</v>
      </c>
      <c r="B9" s="17" t="s">
        <v>1044</v>
      </c>
      <c r="C9" s="17" t="s">
        <v>1424</v>
      </c>
      <c r="D9" s="17" t="s">
        <v>15</v>
      </c>
      <c r="E9" s="17"/>
      <c r="F9" s="17" t="s">
        <v>1424</v>
      </c>
      <c r="G9" s="17" t="s">
        <v>15</v>
      </c>
      <c r="H9" s="17"/>
      <c r="I9" s="17"/>
      <c r="J9" s="17" t="s">
        <v>15</v>
      </c>
    </row>
    <row r="10" spans="1:12" ht="15.6" x14ac:dyDescent="0.3">
      <c r="A10" s="11" t="s">
        <v>622</v>
      </c>
      <c r="B10" s="17" t="s">
        <v>1313</v>
      </c>
      <c r="C10" s="17" t="s">
        <v>1389</v>
      </c>
      <c r="D10" s="34" t="s">
        <v>88</v>
      </c>
      <c r="E10" s="17"/>
      <c r="F10" s="17" t="s">
        <v>870</v>
      </c>
      <c r="G10" s="34" t="s">
        <v>88</v>
      </c>
      <c r="H10" s="17"/>
      <c r="I10" s="17" t="s">
        <v>361</v>
      </c>
      <c r="J10" s="34" t="s">
        <v>88</v>
      </c>
    </row>
    <row r="11" spans="1:12" ht="5.25" customHeight="1" thickBot="1" x14ac:dyDescent="0.3">
      <c r="A11" s="25"/>
      <c r="B11" s="25"/>
      <c r="C11" s="25"/>
      <c r="D11" s="25"/>
      <c r="E11" s="36"/>
      <c r="F11" s="25"/>
      <c r="G11" s="25"/>
      <c r="H11" s="36"/>
      <c r="I11" s="25"/>
      <c r="J11" s="25"/>
    </row>
    <row r="12" spans="1:12" ht="4.5" customHeight="1" x14ac:dyDescent="0.25"/>
    <row r="13" spans="1:12" ht="13.8" x14ac:dyDescent="0.25">
      <c r="A13" s="46" t="s">
        <v>1832</v>
      </c>
      <c r="B13" s="1327">
        <v>1567</v>
      </c>
      <c r="C13" s="1326">
        <v>114.4</v>
      </c>
      <c r="D13" s="202">
        <v>4.7619047619047672</v>
      </c>
      <c r="E13" s="108"/>
      <c r="F13" s="1329">
        <v>73.005743458838552</v>
      </c>
      <c r="G13" s="202">
        <v>3.357948156927093</v>
      </c>
      <c r="H13" s="108"/>
      <c r="I13" s="1329">
        <v>792.16422173673698</v>
      </c>
      <c r="J13" s="202">
        <v>4.6168051708217694</v>
      </c>
      <c r="L13" s="1429"/>
    </row>
    <row r="14" spans="1:12" s="52" customFormat="1" x14ac:dyDescent="0.25">
      <c r="A14" s="52" t="s">
        <v>514</v>
      </c>
      <c r="B14" s="109">
        <v>1466</v>
      </c>
      <c r="C14" s="204">
        <v>104</v>
      </c>
      <c r="D14" s="230">
        <v>4.733131923464251</v>
      </c>
      <c r="E14" s="110"/>
      <c r="F14" s="146">
        <v>70.941336971350623</v>
      </c>
      <c r="G14" s="230">
        <v>4.0187176538635683</v>
      </c>
      <c r="H14" s="110"/>
      <c r="I14" s="146">
        <v>720.14929248794272</v>
      </c>
      <c r="J14" s="230">
        <v>4.5880721839580474</v>
      </c>
      <c r="L14" s="1429"/>
    </row>
    <row r="15" spans="1:12" s="52" customFormat="1" x14ac:dyDescent="0.25">
      <c r="A15" s="52" t="s">
        <v>1198</v>
      </c>
      <c r="B15" s="109">
        <v>101</v>
      </c>
      <c r="C15" s="204">
        <v>10.4</v>
      </c>
      <c r="D15" s="230">
        <v>5.0505050505050608</v>
      </c>
      <c r="E15" s="110"/>
      <c r="F15" s="146">
        <v>102.97029702970298</v>
      </c>
      <c r="G15" s="230">
        <v>-6.3906390639063897</v>
      </c>
      <c r="H15" s="110"/>
      <c r="I15" s="146">
        <v>72.014929248794274</v>
      </c>
      <c r="J15" s="230">
        <v>4.9050057360306543</v>
      </c>
      <c r="L15" s="1429"/>
    </row>
    <row r="16" spans="1:12" x14ac:dyDescent="0.25">
      <c r="A16" s="82"/>
      <c r="B16" s="82"/>
      <c r="C16" s="82"/>
      <c r="D16" s="82"/>
      <c r="E16" s="82"/>
      <c r="F16" s="82"/>
      <c r="G16" s="82"/>
      <c r="H16" s="82"/>
      <c r="I16" s="82"/>
      <c r="J16" s="82"/>
    </row>
    <row r="17" spans="1:13" ht="13.8" x14ac:dyDescent="0.25">
      <c r="A17" s="46" t="s">
        <v>1904</v>
      </c>
      <c r="B17" s="1327">
        <v>1578</v>
      </c>
      <c r="C17" s="1326">
        <v>118.6</v>
      </c>
      <c r="D17" s="202">
        <v>3.6713286713286664</v>
      </c>
      <c r="E17" s="108"/>
      <c r="F17" s="1329">
        <v>75.158428390367561</v>
      </c>
      <c r="G17" s="202">
        <v>2.9486514752674386</v>
      </c>
      <c r="H17" s="108"/>
      <c r="I17" s="1329">
        <v>813.68025659056991</v>
      </c>
      <c r="J17" s="202">
        <f>(I17/I13-1)*100</f>
        <v>2.7161078805933991</v>
      </c>
      <c r="L17" s="1429"/>
    </row>
    <row r="18" spans="1:13" s="82" customFormat="1" x14ac:dyDescent="0.25">
      <c r="A18" s="52" t="s">
        <v>514</v>
      </c>
      <c r="B18" s="109">
        <v>1469</v>
      </c>
      <c r="C18" s="204">
        <v>106.4</v>
      </c>
      <c r="D18" s="230">
        <v>2.3076923076923217</v>
      </c>
      <c r="E18" s="110"/>
      <c r="F18" s="146">
        <v>72.430224642614036</v>
      </c>
      <c r="G18" s="230">
        <v>2.098758967377079</v>
      </c>
      <c r="H18" s="110"/>
      <c r="I18" s="146">
        <v>729.97958938648094</v>
      </c>
      <c r="J18" s="230">
        <f t="shared" ref="J18:J31" si="0">(I18/I14-1)*100</f>
        <v>1.3650359725518646</v>
      </c>
      <c r="L18" s="1429"/>
    </row>
    <row r="19" spans="1:13" s="82" customFormat="1" x14ac:dyDescent="0.25">
      <c r="A19" s="52" t="s">
        <v>1198</v>
      </c>
      <c r="B19" s="109">
        <v>109</v>
      </c>
      <c r="C19" s="204">
        <v>12.2</v>
      </c>
      <c r="D19" s="230">
        <v>17.307692307692292</v>
      </c>
      <c r="E19" s="110"/>
      <c r="F19" s="146">
        <v>111.92660550458714</v>
      </c>
      <c r="G19" s="230">
        <v>8.6979534227240372</v>
      </c>
      <c r="H19" s="110"/>
      <c r="I19" s="146">
        <v>83.700667204088987</v>
      </c>
      <c r="J19" s="230">
        <f>(I19/I15-1)*100</f>
        <v>16.226826961008722</v>
      </c>
      <c r="L19" s="1429"/>
    </row>
    <row r="20" spans="1:13" x14ac:dyDescent="0.25">
      <c r="A20" s="82"/>
      <c r="B20" s="82"/>
      <c r="C20" s="82"/>
      <c r="D20" s="82"/>
      <c r="E20" s="82"/>
      <c r="F20" s="82"/>
      <c r="G20" s="82"/>
      <c r="H20" s="82"/>
      <c r="I20" s="82"/>
      <c r="J20" s="82"/>
      <c r="L20" s="1429"/>
    </row>
    <row r="21" spans="1:13" s="27" customFormat="1" ht="13.8" x14ac:dyDescent="0.25">
      <c r="A21" s="46" t="s">
        <v>1969</v>
      </c>
      <c r="B21" s="1327">
        <v>1630</v>
      </c>
      <c r="C21" s="1326">
        <v>123</v>
      </c>
      <c r="D21" s="202">
        <v>3.7099494097807773</v>
      </c>
      <c r="E21" s="108"/>
      <c r="F21" s="1329">
        <v>75.460122699386503</v>
      </c>
      <c r="G21" s="202">
        <v>0.40141114640126485</v>
      </c>
      <c r="H21" s="108"/>
      <c r="I21" s="1329">
        <v>827.02419213856354</v>
      </c>
      <c r="J21" s="202">
        <f t="shared" si="0"/>
        <v>1.6399483015486327</v>
      </c>
      <c r="L21" s="1429"/>
    </row>
    <row r="22" spans="1:13" s="82" customFormat="1" x14ac:dyDescent="0.25">
      <c r="A22" s="52" t="s">
        <v>514</v>
      </c>
      <c r="B22" s="109">
        <v>1516</v>
      </c>
      <c r="C22" s="204">
        <v>110.3</v>
      </c>
      <c r="D22" s="230">
        <v>3.6654135338345828</v>
      </c>
      <c r="E22" s="110"/>
      <c r="F22" s="146">
        <v>72.757255936675463</v>
      </c>
      <c r="G22" s="230">
        <v>0.45151219076713378</v>
      </c>
      <c r="H22" s="110"/>
      <c r="I22" s="146">
        <v>741.63226335677689</v>
      </c>
      <c r="J22" s="230">
        <f t="shared" si="0"/>
        <v>1.5963013404374227</v>
      </c>
      <c r="L22" s="1429"/>
    </row>
    <row r="23" spans="1:13" s="82" customFormat="1" x14ac:dyDescent="0.25">
      <c r="A23" s="52" t="s">
        <v>1198</v>
      </c>
      <c r="B23" s="109">
        <v>114</v>
      </c>
      <c r="C23" s="204">
        <v>12.7</v>
      </c>
      <c r="D23" s="230">
        <v>4.0983606557376984</v>
      </c>
      <c r="E23" s="110"/>
      <c r="F23" s="146">
        <v>111.40350877192982</v>
      </c>
      <c r="G23" s="230">
        <v>-0.46735691688236658</v>
      </c>
      <c r="H23" s="110"/>
      <c r="I23" s="146">
        <v>85.391928781786646</v>
      </c>
      <c r="J23" s="230">
        <f t="shared" si="0"/>
        <v>2.0206070443546498</v>
      </c>
      <c r="L23" s="1429"/>
    </row>
    <row r="24" spans="1:13" s="82" customFormat="1" x14ac:dyDescent="0.25">
      <c r="L24" s="1429"/>
    </row>
    <row r="25" spans="1:13" s="27" customFormat="1" ht="13.8" x14ac:dyDescent="0.25">
      <c r="A25" s="46" t="s">
        <v>2155</v>
      </c>
      <c r="B25" s="1327">
        <v>1681</v>
      </c>
      <c r="C25" s="1326">
        <v>131.30000000000001</v>
      </c>
      <c r="D25" s="202">
        <f>(C25/C21-1)*100</f>
        <v>6.7479674796748101</v>
      </c>
      <c r="E25" s="108"/>
      <c r="F25" s="1329">
        <v>78.108268887566936</v>
      </c>
      <c r="G25" s="202">
        <v>3.5093319404342349</v>
      </c>
      <c r="H25" s="108"/>
      <c r="I25" s="1329">
        <v>863.62545096968768</v>
      </c>
      <c r="J25" s="202">
        <f t="shared" si="0"/>
        <v>4.4256575779819229</v>
      </c>
      <c r="L25" s="1429"/>
    </row>
    <row r="26" spans="1:13" s="82" customFormat="1" x14ac:dyDescent="0.25">
      <c r="A26" s="52" t="s">
        <v>514</v>
      </c>
      <c r="B26" s="109">
        <v>1568</v>
      </c>
      <c r="C26" s="204">
        <v>118.5</v>
      </c>
      <c r="D26" s="230">
        <v>7.4342701722574844</v>
      </c>
      <c r="E26" s="110"/>
      <c r="F26" s="146">
        <v>75.573979591836732</v>
      </c>
      <c r="G26" s="230">
        <v>3.8713989675652538</v>
      </c>
      <c r="H26" s="110"/>
      <c r="I26" s="146">
        <v>779.43348012115746</v>
      </c>
      <c r="J26" s="230">
        <f t="shared" si="0"/>
        <v>5.097029704895073</v>
      </c>
      <c r="L26" s="1429"/>
    </row>
    <row r="27" spans="1:13" s="82" customFormat="1" x14ac:dyDescent="0.25">
      <c r="A27" s="52" t="s">
        <v>1198</v>
      </c>
      <c r="B27" s="109">
        <v>113</v>
      </c>
      <c r="C27" s="204">
        <v>12.8</v>
      </c>
      <c r="D27" s="230">
        <v>0.78740157480317041</v>
      </c>
      <c r="E27" s="110"/>
      <c r="F27" s="146">
        <v>113.27433628318585</v>
      </c>
      <c r="G27" s="230">
        <v>1.679325482544769</v>
      </c>
      <c r="H27" s="110"/>
      <c r="I27" s="146">
        <v>84.19197084853009</v>
      </c>
      <c r="J27" s="230">
        <f t="shared" si="0"/>
        <v>-1.4052357762323942</v>
      </c>
      <c r="L27" s="1429"/>
    </row>
    <row r="28" spans="1:13" s="82" customFormat="1" x14ac:dyDescent="0.25">
      <c r="L28" s="1429"/>
    </row>
    <row r="29" spans="1:13" s="27" customFormat="1" ht="13.8" x14ac:dyDescent="0.25">
      <c r="A29" s="46" t="s">
        <v>2311</v>
      </c>
      <c r="B29" s="1223">
        <v>1651</v>
      </c>
      <c r="C29" s="1222">
        <v>134.19999999999999</v>
      </c>
      <c r="D29" s="202">
        <f>(C29/C25-1)*100</f>
        <v>2.2086824067022004</v>
      </c>
      <c r="E29" s="108"/>
      <c r="F29" s="1225">
        <f>(C29*1000000)/(B29*1000)</f>
        <v>81.284070260448203</v>
      </c>
      <c r="G29" s="202">
        <f>(F29/F25-1)*100</f>
        <v>4.0658965025235361</v>
      </c>
      <c r="H29" s="108"/>
      <c r="I29" s="1225">
        <v>864.32594491371219</v>
      </c>
      <c r="J29" s="202">
        <f t="shared" si="0"/>
        <v>8.1110849991516965E-2</v>
      </c>
      <c r="L29" s="1429"/>
      <c r="M29" s="1329"/>
    </row>
    <row r="30" spans="1:13" s="82" customFormat="1" x14ac:dyDescent="0.25">
      <c r="A30" s="52" t="s">
        <v>514</v>
      </c>
      <c r="B30" s="109">
        <v>1534</v>
      </c>
      <c r="C30" s="204">
        <v>122.5</v>
      </c>
      <c r="D30" s="230">
        <f>(C30/C26-1)*100</f>
        <v>3.3755274261603407</v>
      </c>
      <c r="E30" s="110"/>
      <c r="F30" s="204">
        <f t="shared" ref="F30:F31" si="1">(C30*1000000)/(B30*1000)</f>
        <v>79.856584093872229</v>
      </c>
      <c r="G30" s="230">
        <f t="shared" ref="G30:G31" si="2">(F30/F26-1)*100</f>
        <v>5.6667711891912775</v>
      </c>
      <c r="H30" s="110"/>
      <c r="I30" s="146">
        <v>788.97114941825453</v>
      </c>
      <c r="J30" s="230">
        <f t="shared" si="0"/>
        <v>1.2236668734854073</v>
      </c>
      <c r="L30" s="1429"/>
    </row>
    <row r="31" spans="1:13" s="82" customFormat="1" x14ac:dyDescent="0.25">
      <c r="A31" s="52" t="s">
        <v>1198</v>
      </c>
      <c r="B31" s="109">
        <v>117</v>
      </c>
      <c r="C31" s="204">
        <v>11.7</v>
      </c>
      <c r="D31" s="230">
        <f>(C31/C27-1)*100</f>
        <v>-8.5937500000000107</v>
      </c>
      <c r="E31" s="110"/>
      <c r="F31" s="204">
        <f t="shared" si="1"/>
        <v>100</v>
      </c>
      <c r="G31" s="230">
        <f t="shared" si="2"/>
        <v>-11.71875</v>
      </c>
      <c r="H31" s="110"/>
      <c r="I31" s="146">
        <v>75.354795495457779</v>
      </c>
      <c r="J31" s="230">
        <f t="shared" si="0"/>
        <v>-10.496458586260305</v>
      </c>
      <c r="L31" s="1429"/>
    </row>
    <row r="32" spans="1:13" s="82" customFormat="1" x14ac:dyDescent="0.25">
      <c r="A32" s="52"/>
      <c r="B32" s="109"/>
      <c r="C32" s="204"/>
      <c r="D32" s="230"/>
      <c r="E32" s="110"/>
      <c r="F32" s="146"/>
      <c r="G32" s="230"/>
      <c r="H32" s="110"/>
      <c r="I32" s="146"/>
      <c r="J32" s="230"/>
    </row>
    <row r="33" spans="1:10" s="82" customFormat="1" x14ac:dyDescent="0.25">
      <c r="A33" s="52"/>
      <c r="B33" s="109"/>
      <c r="C33" s="204"/>
      <c r="D33" s="230"/>
      <c r="E33" s="110"/>
      <c r="F33" s="146"/>
      <c r="G33" s="230"/>
      <c r="H33" s="110"/>
      <c r="I33" s="146"/>
      <c r="J33" s="230"/>
    </row>
    <row r="34" spans="1:10" ht="16.2" x14ac:dyDescent="0.25">
      <c r="A34" s="27" t="s">
        <v>989</v>
      </c>
      <c r="B34" s="82"/>
      <c r="C34" s="82"/>
      <c r="D34" s="82"/>
      <c r="E34" s="82"/>
      <c r="F34" s="82"/>
      <c r="G34" s="82"/>
      <c r="H34" s="82"/>
      <c r="I34" s="82"/>
      <c r="J34" s="82"/>
    </row>
    <row r="35" spans="1:10" ht="13.8" x14ac:dyDescent="0.25">
      <c r="A35" s="27"/>
      <c r="B35" s="82"/>
      <c r="C35" s="82"/>
      <c r="D35" s="82"/>
      <c r="E35" s="82"/>
      <c r="F35" s="82"/>
      <c r="G35" s="82"/>
      <c r="H35" s="82"/>
      <c r="I35" s="82"/>
      <c r="J35" s="82"/>
    </row>
    <row r="36" spans="1:10" s="128" customFormat="1" ht="13.8" x14ac:dyDescent="0.25">
      <c r="A36" s="1330" t="s">
        <v>2628</v>
      </c>
      <c r="B36" s="82"/>
      <c r="C36" s="82"/>
      <c r="D36" s="82"/>
      <c r="E36" s="82"/>
      <c r="F36" s="82"/>
      <c r="G36" s="82"/>
      <c r="H36" s="82"/>
      <c r="I36" s="82"/>
      <c r="J36" s="82"/>
    </row>
    <row r="37" spans="1:10" s="128" customFormat="1" ht="12.75" customHeight="1" x14ac:dyDescent="0.25">
      <c r="A37" s="27"/>
      <c r="B37" s="82"/>
      <c r="C37" s="82"/>
      <c r="D37" s="82"/>
      <c r="E37" s="82"/>
      <c r="F37" s="82"/>
      <c r="G37" s="82"/>
      <c r="H37" s="82"/>
      <c r="I37" s="82"/>
      <c r="J37" s="82"/>
    </row>
    <row r="38" spans="1:10" ht="12.75" customHeight="1" x14ac:dyDescent="0.25">
      <c r="A38" s="27"/>
    </row>
    <row r="39" spans="1:10" ht="13.8" x14ac:dyDescent="0.25">
      <c r="A39" s="27" t="s">
        <v>1456</v>
      </c>
    </row>
    <row r="42" spans="1:10" x14ac:dyDescent="0.25">
      <c r="A42" s="231"/>
    </row>
  </sheetData>
  <customSheetViews>
    <customSheetView guid="{F67F5823-51D5-4D47-B100-5B47C1E6BCB9}" showPageBreaks="1" fitToPage="1" printArea="1">
      <selection sqref="A1:J1"/>
      <pageMargins left="0.75" right="0.75" top="1" bottom="1" header="0.5" footer="0.5"/>
      <printOptions horizontalCentered="1"/>
      <pageSetup scale="84"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J1"/>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6">
    <mergeCell ref="B7:D7"/>
    <mergeCell ref="F7:G7"/>
    <mergeCell ref="I7:J7"/>
    <mergeCell ref="A1:J1"/>
    <mergeCell ref="A3:J3"/>
    <mergeCell ref="A4:J4"/>
  </mergeCells>
  <phoneticPr fontId="0" type="noConversion"/>
  <printOptions horizontalCentered="1"/>
  <pageMargins left="0.74803149606299202" right="0.74803149606299202" top="0.98425196850393704" bottom="0.98425196850393704" header="0.511811023622047" footer="0.511811023622047"/>
  <pageSetup scale="84" firstPageNumber="27" orientation="portrait" useFirstPageNumber="1" r:id="rId3"/>
  <headerFooter alignWithMargins="0"/>
  <legacyDrawingHF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35"/>
    <pageSetUpPr fitToPage="1"/>
  </sheetPr>
  <dimension ref="A1:P72"/>
  <sheetViews>
    <sheetView zoomScaleNormal="100" workbookViewId="0">
      <selection activeCell="B1" sqref="B1:I1"/>
    </sheetView>
  </sheetViews>
  <sheetFormatPr defaultColWidth="9.109375" defaultRowHeight="13.8" x14ac:dyDescent="0.25"/>
  <cols>
    <col min="1" max="1" width="9.109375" style="161"/>
    <col min="2" max="2" width="13" style="161" customWidth="1"/>
    <col min="3" max="5" width="9.109375" style="161"/>
    <col min="6" max="6" width="9.88671875" style="161" customWidth="1"/>
    <col min="7" max="7" width="11.33203125" style="161" customWidth="1"/>
    <col min="8" max="11" width="9.88671875" style="161" customWidth="1"/>
    <col min="12" max="12" width="9.109375" style="161"/>
    <col min="13" max="13" width="10" style="161" customWidth="1"/>
    <col min="14" max="16384" width="9.109375" style="161"/>
  </cols>
  <sheetData>
    <row r="1" spans="2:16" s="28" customFormat="1" ht="17.399999999999999" x14ac:dyDescent="0.3">
      <c r="B1" s="1436" t="s">
        <v>2019</v>
      </c>
      <c r="C1" s="1436"/>
      <c r="D1" s="1436"/>
      <c r="E1" s="1436"/>
      <c r="F1" s="1436"/>
      <c r="G1" s="1436"/>
      <c r="H1" s="1436"/>
      <c r="I1" s="1436"/>
      <c r="J1" s="30"/>
      <c r="K1" s="30"/>
      <c r="L1" s="30"/>
      <c r="M1" s="30"/>
      <c r="N1" s="30"/>
      <c r="O1" s="30"/>
      <c r="P1" s="30"/>
    </row>
    <row r="2" spans="2:16" s="28" customFormat="1" ht="18" customHeight="1" x14ac:dyDescent="0.3"/>
    <row r="3" spans="2:16" s="28" customFormat="1" ht="17.399999999999999" x14ac:dyDescent="0.3">
      <c r="B3" s="1437" t="s">
        <v>2567</v>
      </c>
      <c r="C3" s="1437"/>
      <c r="D3" s="1437"/>
      <c r="E3" s="1437"/>
      <c r="F3" s="1437"/>
      <c r="G3" s="1437"/>
      <c r="H3" s="1437"/>
      <c r="I3" s="1437"/>
      <c r="J3" s="30"/>
      <c r="K3" s="30"/>
      <c r="L3" s="30"/>
      <c r="M3" s="30"/>
      <c r="N3" s="30"/>
      <c r="O3" s="30"/>
      <c r="P3" s="30"/>
    </row>
    <row r="4" spans="2:16" s="28" customFormat="1" ht="17.399999999999999" x14ac:dyDescent="0.3">
      <c r="B4" s="1437" t="s">
        <v>85</v>
      </c>
      <c r="C4" s="1437"/>
      <c r="D4" s="1437"/>
      <c r="E4" s="1437"/>
      <c r="F4" s="1437"/>
      <c r="G4" s="1437"/>
      <c r="H4" s="1437"/>
      <c r="I4" s="1437"/>
      <c r="J4" s="30"/>
      <c r="K4" s="30"/>
      <c r="L4" s="30"/>
      <c r="M4" s="30"/>
      <c r="N4" s="30"/>
      <c r="O4" s="30"/>
      <c r="P4" s="30"/>
    </row>
    <row r="5" spans="2:16" x14ac:dyDescent="0.25">
      <c r="B5" s="1462" t="s">
        <v>1972</v>
      </c>
      <c r="C5" s="1462"/>
      <c r="D5" s="1462"/>
      <c r="E5" s="1462"/>
      <c r="F5" s="1462"/>
      <c r="G5" s="1462"/>
      <c r="H5" s="1462"/>
      <c r="I5" s="1462"/>
      <c r="J5" s="188"/>
      <c r="K5" s="188"/>
      <c r="L5" s="188"/>
      <c r="M5" s="188"/>
      <c r="N5" s="188"/>
      <c r="O5" s="188"/>
      <c r="P5" s="188"/>
    </row>
    <row r="6" spans="2:16" ht="12.75" customHeight="1" thickBot="1" x14ac:dyDescent="0.3">
      <c r="B6" s="190"/>
      <c r="C6" s="190"/>
      <c r="D6" s="190"/>
      <c r="E6" s="190"/>
      <c r="F6" s="190"/>
      <c r="G6" s="190"/>
      <c r="H6" s="190"/>
      <c r="I6" s="190"/>
    </row>
    <row r="7" spans="2:16" s="183" customFormat="1" ht="14.4" thickBot="1" x14ac:dyDescent="0.3">
      <c r="B7" s="197" t="s">
        <v>622</v>
      </c>
      <c r="C7" s="197" t="s">
        <v>133</v>
      </c>
      <c r="D7" s="197" t="s">
        <v>958</v>
      </c>
      <c r="E7" s="197" t="s">
        <v>1279</v>
      </c>
      <c r="F7" s="172" t="s">
        <v>882</v>
      </c>
      <c r="G7" s="172" t="s">
        <v>883</v>
      </c>
      <c r="H7" s="197" t="s">
        <v>884</v>
      </c>
      <c r="I7" s="197" t="s">
        <v>1245</v>
      </c>
    </row>
    <row r="8" spans="2:16" ht="4.5" customHeight="1" x14ac:dyDescent="0.25">
      <c r="B8" s="170"/>
      <c r="C8" s="170"/>
      <c r="D8" s="170"/>
      <c r="E8" s="170"/>
      <c r="F8" s="170"/>
      <c r="G8" s="170"/>
      <c r="H8" s="170"/>
      <c r="I8" s="170"/>
    </row>
    <row r="9" spans="2:16" x14ac:dyDescent="0.25">
      <c r="B9" s="178">
        <v>2006</v>
      </c>
      <c r="C9" s="186">
        <v>1.59</v>
      </c>
      <c r="D9" s="186">
        <v>1.38</v>
      </c>
      <c r="E9" s="186">
        <v>1.56</v>
      </c>
      <c r="F9" s="186">
        <v>1.4</v>
      </c>
      <c r="G9" s="186">
        <v>1.46</v>
      </c>
      <c r="H9" s="186">
        <v>1.62</v>
      </c>
      <c r="I9" s="186">
        <v>1.52</v>
      </c>
    </row>
    <row r="10" spans="2:16" x14ac:dyDescent="0.25">
      <c r="B10" s="178">
        <v>2007</v>
      </c>
      <c r="C10" s="186">
        <v>1.66</v>
      </c>
      <c r="D10" s="186">
        <v>1.46</v>
      </c>
      <c r="E10" s="186">
        <v>1.63</v>
      </c>
      <c r="F10" s="186">
        <v>1.48</v>
      </c>
      <c r="G10" s="186">
        <v>1.52</v>
      </c>
      <c r="H10" s="186">
        <v>1.69</v>
      </c>
      <c r="I10" s="186">
        <v>1.57</v>
      </c>
    </row>
    <row r="11" spans="2:16" x14ac:dyDescent="0.25">
      <c r="B11" s="178">
        <v>2008</v>
      </c>
      <c r="C11" s="186">
        <v>1.68</v>
      </c>
      <c r="D11" s="186">
        <v>1.58</v>
      </c>
      <c r="E11" s="186">
        <v>1.73</v>
      </c>
      <c r="F11" s="186">
        <v>1.54</v>
      </c>
      <c r="G11" s="186">
        <v>1.59</v>
      </c>
      <c r="H11" s="186">
        <v>1.74</v>
      </c>
      <c r="I11" s="186">
        <v>1.58</v>
      </c>
    </row>
    <row r="12" spans="2:16" x14ac:dyDescent="0.25">
      <c r="B12" s="636">
        <v>2009</v>
      </c>
      <c r="C12" s="186">
        <v>1.67</v>
      </c>
      <c r="D12" s="186">
        <v>1.59</v>
      </c>
      <c r="E12" s="186">
        <v>1.69</v>
      </c>
      <c r="F12" s="186">
        <v>1.5</v>
      </c>
      <c r="G12" s="186">
        <v>1.59</v>
      </c>
      <c r="H12" s="186">
        <v>1.74</v>
      </c>
      <c r="I12" s="186">
        <v>1.56</v>
      </c>
    </row>
    <row r="13" spans="2:16" x14ac:dyDescent="0.25">
      <c r="B13" s="660">
        <v>2010</v>
      </c>
      <c r="C13" s="186">
        <v>1.63</v>
      </c>
      <c r="D13" s="186">
        <v>1.58</v>
      </c>
      <c r="E13" s="186">
        <v>1.62</v>
      </c>
      <c r="F13" s="186">
        <v>1.47</v>
      </c>
      <c r="G13" s="186">
        <v>1.58</v>
      </c>
      <c r="H13" s="186">
        <v>1.71</v>
      </c>
      <c r="I13" s="186">
        <v>1.53</v>
      </c>
    </row>
    <row r="14" spans="2:16" x14ac:dyDescent="0.25">
      <c r="B14" s="727">
        <v>2011</v>
      </c>
      <c r="C14" s="186">
        <v>1.61</v>
      </c>
      <c r="D14" s="186">
        <v>1.45</v>
      </c>
      <c r="E14" s="186">
        <v>1.62</v>
      </c>
      <c r="F14" s="186">
        <v>1.47</v>
      </c>
      <c r="G14" s="186">
        <v>1.54</v>
      </c>
      <c r="H14" s="186">
        <v>1.69</v>
      </c>
      <c r="I14" s="186">
        <v>1.52</v>
      </c>
    </row>
    <row r="15" spans="2:16" x14ac:dyDescent="0.25">
      <c r="B15" s="727">
        <v>2012</v>
      </c>
      <c r="C15" s="186">
        <v>1.61</v>
      </c>
      <c r="D15" s="186">
        <v>1.37</v>
      </c>
      <c r="E15" s="186">
        <v>1.51</v>
      </c>
      <c r="F15" s="186">
        <v>1.5</v>
      </c>
      <c r="G15" s="186">
        <v>1.57</v>
      </c>
      <c r="H15" s="186">
        <v>1.67</v>
      </c>
      <c r="I15" s="186">
        <v>1.55</v>
      </c>
    </row>
    <row r="16" spans="2:16" x14ac:dyDescent="0.25">
      <c r="B16" s="1031">
        <v>2013</v>
      </c>
      <c r="C16" s="186">
        <v>1.59</v>
      </c>
      <c r="D16" s="186">
        <v>1.43</v>
      </c>
      <c r="E16" s="186">
        <v>1.63</v>
      </c>
      <c r="F16" s="186">
        <v>1.46</v>
      </c>
      <c r="G16" s="186">
        <v>1.57</v>
      </c>
      <c r="H16" s="186">
        <v>1.65</v>
      </c>
      <c r="I16" s="186">
        <v>1.51</v>
      </c>
    </row>
    <row r="17" spans="2:9" x14ac:dyDescent="0.25">
      <c r="B17" s="1083">
        <v>2014</v>
      </c>
      <c r="C17" s="186">
        <v>1.58</v>
      </c>
      <c r="D17" s="186">
        <v>1.45</v>
      </c>
      <c r="E17" s="186">
        <v>1.65</v>
      </c>
      <c r="F17" s="186">
        <v>1.49</v>
      </c>
      <c r="G17" s="186">
        <v>1.6</v>
      </c>
      <c r="H17" s="186">
        <v>1.63</v>
      </c>
      <c r="I17" s="186">
        <v>1.5</v>
      </c>
    </row>
    <row r="18" spans="2:9" x14ac:dyDescent="0.25">
      <c r="B18" s="1204">
        <v>2015</v>
      </c>
      <c r="C18" s="186">
        <v>1.56</v>
      </c>
      <c r="D18" s="186">
        <v>1.43</v>
      </c>
      <c r="E18" s="186">
        <v>1.56</v>
      </c>
      <c r="F18" s="186">
        <v>1.43</v>
      </c>
      <c r="G18" s="186">
        <v>1.54</v>
      </c>
      <c r="H18" s="186">
        <v>1.61</v>
      </c>
      <c r="I18" s="186">
        <v>1.48</v>
      </c>
    </row>
    <row r="19" spans="2:9" x14ac:dyDescent="0.25">
      <c r="B19" s="1325">
        <v>2016</v>
      </c>
      <c r="C19" s="186">
        <v>1.54</v>
      </c>
      <c r="D19" s="186">
        <v>1.42</v>
      </c>
      <c r="E19" s="186">
        <v>1.58</v>
      </c>
      <c r="F19" s="186">
        <v>1.42</v>
      </c>
      <c r="G19" s="186">
        <v>1.55</v>
      </c>
      <c r="H19" s="186">
        <v>1.59</v>
      </c>
      <c r="I19" s="186">
        <v>1.46</v>
      </c>
    </row>
    <row r="20" spans="2:9" x14ac:dyDescent="0.25">
      <c r="B20" s="1325">
        <v>2017</v>
      </c>
      <c r="C20" s="186">
        <v>1.5</v>
      </c>
      <c r="D20" s="186">
        <v>1.33</v>
      </c>
      <c r="E20" s="186">
        <v>1.48</v>
      </c>
      <c r="F20" s="186">
        <v>1.39</v>
      </c>
      <c r="G20" s="186">
        <v>1.54</v>
      </c>
      <c r="H20" s="186">
        <v>1.53</v>
      </c>
      <c r="I20" s="186">
        <v>1.43</v>
      </c>
    </row>
    <row r="21" spans="2:9" x14ac:dyDescent="0.25">
      <c r="B21" s="1393">
        <v>2018</v>
      </c>
      <c r="C21" s="186">
        <v>1.5</v>
      </c>
      <c r="D21" s="186">
        <v>1.35</v>
      </c>
      <c r="E21" s="186">
        <v>1.46</v>
      </c>
      <c r="F21" s="186">
        <v>1.35</v>
      </c>
      <c r="G21" s="186">
        <v>1.49</v>
      </c>
      <c r="H21" s="186">
        <v>1.58</v>
      </c>
      <c r="I21" s="186">
        <v>1.44</v>
      </c>
    </row>
    <row r="22" spans="2:9" ht="12.75" customHeight="1" thickBot="1" x14ac:dyDescent="0.3">
      <c r="B22" s="190"/>
      <c r="C22" s="190"/>
      <c r="D22" s="190"/>
      <c r="E22" s="190"/>
      <c r="F22" s="190"/>
      <c r="G22" s="190"/>
      <c r="H22" s="190"/>
      <c r="I22" s="190"/>
    </row>
    <row r="23" spans="2:9" ht="14.4" thickBot="1" x14ac:dyDescent="0.3">
      <c r="B23" s="197" t="s">
        <v>622</v>
      </c>
      <c r="C23" s="197" t="s">
        <v>1246</v>
      </c>
      <c r="D23" s="172" t="s">
        <v>1247</v>
      </c>
      <c r="E23" s="197" t="s">
        <v>1248</v>
      </c>
      <c r="F23" s="172" t="s">
        <v>1249</v>
      </c>
      <c r="G23" s="197" t="s">
        <v>1062</v>
      </c>
      <c r="H23" s="197" t="s">
        <v>1250</v>
      </c>
      <c r="I23" s="197" t="s">
        <v>1251</v>
      </c>
    </row>
    <row r="24" spans="2:9" ht="4.5" customHeight="1" x14ac:dyDescent="0.25">
      <c r="B24" s="170"/>
      <c r="C24" s="170"/>
      <c r="D24" s="170"/>
      <c r="E24" s="170"/>
      <c r="F24" s="170"/>
    </row>
    <row r="25" spans="2:9" x14ac:dyDescent="0.25">
      <c r="B25" s="178">
        <v>2006</v>
      </c>
      <c r="C25" s="186">
        <v>1.87</v>
      </c>
      <c r="D25" s="186">
        <v>1.92</v>
      </c>
      <c r="E25" s="186">
        <v>1.82</v>
      </c>
      <c r="F25" s="186">
        <v>1.41</v>
      </c>
      <c r="G25" s="186">
        <v>1.69</v>
      </c>
      <c r="H25" s="186">
        <v>2.0699999999999998</v>
      </c>
      <c r="I25" s="186">
        <v>2.84</v>
      </c>
    </row>
    <row r="26" spans="2:9" x14ac:dyDescent="0.25">
      <c r="B26" s="178">
        <v>2007</v>
      </c>
      <c r="C26" s="186">
        <v>1.96</v>
      </c>
      <c r="D26" s="186">
        <v>2.0299999999999998</v>
      </c>
      <c r="E26" s="186">
        <v>1.9</v>
      </c>
      <c r="F26" s="186">
        <v>1.52</v>
      </c>
      <c r="G26" s="186">
        <v>1.58</v>
      </c>
      <c r="H26" s="186">
        <v>2.11</v>
      </c>
      <c r="I26" s="186">
        <v>2.97</v>
      </c>
    </row>
    <row r="27" spans="2:9" x14ac:dyDescent="0.25">
      <c r="B27" s="178">
        <v>2008</v>
      </c>
      <c r="C27" s="186">
        <v>1.96</v>
      </c>
      <c r="D27" s="186">
        <v>2.0499999999999998</v>
      </c>
      <c r="E27" s="186">
        <v>1.92</v>
      </c>
      <c r="F27" s="186">
        <v>1.51</v>
      </c>
      <c r="G27" s="186">
        <v>1.64</v>
      </c>
      <c r="H27" s="186">
        <v>2.08</v>
      </c>
      <c r="I27" s="186">
        <v>2.98</v>
      </c>
    </row>
    <row r="28" spans="2:9" x14ac:dyDescent="0.25">
      <c r="B28" s="636">
        <v>2009</v>
      </c>
      <c r="C28" s="186">
        <v>1.98</v>
      </c>
      <c r="D28" s="186">
        <v>2.06</v>
      </c>
      <c r="E28" s="186">
        <v>1.89</v>
      </c>
      <c r="F28" s="186">
        <v>1.5</v>
      </c>
      <c r="G28" s="186">
        <v>1.66</v>
      </c>
      <c r="H28" s="186">
        <v>2.06</v>
      </c>
      <c r="I28" s="186">
        <v>3.24</v>
      </c>
    </row>
    <row r="29" spans="2:9" x14ac:dyDescent="0.25">
      <c r="B29" s="660">
        <v>2010</v>
      </c>
      <c r="C29" s="186">
        <v>1.92</v>
      </c>
      <c r="D29" s="186">
        <v>2.0299999999999998</v>
      </c>
      <c r="E29" s="186">
        <v>1.83</v>
      </c>
      <c r="F29" s="186">
        <v>1.43</v>
      </c>
      <c r="G29" s="186">
        <v>1.6</v>
      </c>
      <c r="H29" s="186">
        <v>1.98</v>
      </c>
      <c r="I29" s="186">
        <v>3</v>
      </c>
    </row>
    <row r="30" spans="2:9" x14ac:dyDescent="0.25">
      <c r="B30" s="727">
        <v>2011</v>
      </c>
      <c r="C30" s="186">
        <v>1.86</v>
      </c>
      <c r="D30" s="186">
        <v>1.99</v>
      </c>
      <c r="E30" s="186">
        <v>1.81</v>
      </c>
      <c r="F30" s="186">
        <v>1.42</v>
      </c>
      <c r="G30" s="186">
        <v>1.73</v>
      </c>
      <c r="H30" s="186">
        <v>1.97</v>
      </c>
      <c r="I30" s="186">
        <v>2.97</v>
      </c>
    </row>
    <row r="31" spans="2:9" x14ac:dyDescent="0.25">
      <c r="B31" s="727">
        <v>2012</v>
      </c>
      <c r="C31" s="186">
        <v>1.93</v>
      </c>
      <c r="D31" s="186">
        <v>2</v>
      </c>
      <c r="E31" s="186">
        <v>1.76</v>
      </c>
      <c r="F31" s="186">
        <v>1.43</v>
      </c>
      <c r="G31" s="186">
        <v>1.68</v>
      </c>
      <c r="H31" s="186">
        <v>1.93</v>
      </c>
      <c r="I31" s="186">
        <v>2.85</v>
      </c>
    </row>
    <row r="32" spans="2:9" x14ac:dyDescent="0.25">
      <c r="B32" s="1031">
        <v>2013</v>
      </c>
      <c r="C32" s="186">
        <v>1.91</v>
      </c>
      <c r="D32" s="186">
        <v>1.94</v>
      </c>
      <c r="E32" s="186">
        <v>1.73</v>
      </c>
      <c r="F32" s="186">
        <v>1.41</v>
      </c>
      <c r="G32" s="186">
        <v>1.54</v>
      </c>
      <c r="H32" s="186">
        <v>1.88</v>
      </c>
      <c r="I32" s="186">
        <v>3.04</v>
      </c>
    </row>
    <row r="33" spans="1:9" x14ac:dyDescent="0.25">
      <c r="B33" s="1083">
        <v>2014</v>
      </c>
      <c r="C33" s="186">
        <v>1.89</v>
      </c>
      <c r="D33" s="186">
        <v>2</v>
      </c>
      <c r="E33" s="186">
        <v>1.74</v>
      </c>
      <c r="F33" s="186">
        <v>1.41</v>
      </c>
      <c r="G33" s="186">
        <v>1.55</v>
      </c>
      <c r="H33" s="186">
        <v>1.87</v>
      </c>
      <c r="I33" s="186">
        <v>2.97</v>
      </c>
    </row>
    <row r="34" spans="1:9" x14ac:dyDescent="0.25">
      <c r="B34" s="1204">
        <v>2015</v>
      </c>
      <c r="C34" s="186">
        <v>1.88</v>
      </c>
      <c r="D34" s="186">
        <v>1.94</v>
      </c>
      <c r="E34" s="186">
        <v>1.75</v>
      </c>
      <c r="F34" s="186">
        <v>1.39</v>
      </c>
      <c r="G34" s="186">
        <v>1.67</v>
      </c>
      <c r="H34" s="186">
        <v>1.9</v>
      </c>
      <c r="I34" s="186">
        <v>2.81</v>
      </c>
    </row>
    <row r="35" spans="1:9" x14ac:dyDescent="0.25">
      <c r="B35" s="1325">
        <v>2016</v>
      </c>
      <c r="C35" s="186">
        <v>1.85</v>
      </c>
      <c r="D35" s="186">
        <v>1.93</v>
      </c>
      <c r="E35" s="186">
        <v>1.69</v>
      </c>
      <c r="F35" s="186">
        <v>1.4</v>
      </c>
      <c r="G35" s="186">
        <v>1.62</v>
      </c>
      <c r="H35" s="186">
        <v>1.79</v>
      </c>
      <c r="I35" s="186">
        <v>2.99</v>
      </c>
    </row>
    <row r="36" spans="1:9" x14ac:dyDescent="0.25">
      <c r="B36" s="1325">
        <v>2017</v>
      </c>
      <c r="C36" s="186">
        <v>1.83</v>
      </c>
      <c r="D36" s="186">
        <v>1.89</v>
      </c>
      <c r="E36" s="186">
        <v>1.62</v>
      </c>
      <c r="F36" s="186">
        <v>1.36</v>
      </c>
      <c r="G36" s="1395" t="s">
        <v>1278</v>
      </c>
      <c r="H36" s="186">
        <v>1.75</v>
      </c>
      <c r="I36" s="186">
        <v>2.91</v>
      </c>
    </row>
    <row r="37" spans="1:9" x14ac:dyDescent="0.25">
      <c r="B37" s="1393">
        <v>2018</v>
      </c>
      <c r="C37" s="186">
        <v>1.81</v>
      </c>
      <c r="D37" s="186">
        <v>1.92</v>
      </c>
      <c r="E37" s="186">
        <v>1.62</v>
      </c>
      <c r="F37" s="186">
        <v>1.28</v>
      </c>
      <c r="G37" s="1395" t="s">
        <v>1278</v>
      </c>
      <c r="H37" s="186">
        <v>1.86</v>
      </c>
      <c r="I37" s="186">
        <v>2.84</v>
      </c>
    </row>
    <row r="38" spans="1:9" ht="12.75" customHeight="1" x14ac:dyDescent="0.25">
      <c r="B38" s="178"/>
      <c r="C38" s="186"/>
      <c r="D38" s="186"/>
      <c r="E38" s="186"/>
      <c r="F38" s="178"/>
      <c r="G38" s="186"/>
      <c r="H38" s="186"/>
      <c r="I38" s="186"/>
    </row>
    <row r="39" spans="1:9" ht="45.75" customHeight="1" x14ac:dyDescent="0.25">
      <c r="A39" s="1448" t="s">
        <v>2313</v>
      </c>
      <c r="B39" s="1448"/>
      <c r="C39" s="1448"/>
      <c r="D39" s="1448"/>
      <c r="E39" s="1448"/>
      <c r="F39" s="1448"/>
      <c r="G39" s="1448"/>
      <c r="H39" s="1448"/>
      <c r="I39" s="1448"/>
    </row>
    <row r="40" spans="1:9" ht="12.75" customHeight="1" x14ac:dyDescent="0.25"/>
    <row r="41" spans="1:9" ht="29.25" customHeight="1" x14ac:dyDescent="0.25">
      <c r="A41" s="1457" t="s">
        <v>2314</v>
      </c>
      <c r="B41" s="1457"/>
      <c r="C41" s="1457"/>
      <c r="D41" s="1457"/>
      <c r="E41" s="1457"/>
      <c r="F41" s="1457"/>
      <c r="G41" s="1457"/>
      <c r="H41" s="1457"/>
      <c r="I41" s="1457"/>
    </row>
    <row r="42" spans="1:9" x14ac:dyDescent="0.25">
      <c r="A42" s="732"/>
      <c r="B42" s="564"/>
      <c r="C42" s="564"/>
      <c r="D42" s="564"/>
      <c r="E42" s="564"/>
      <c r="F42" s="564"/>
      <c r="G42" s="564"/>
      <c r="H42" s="564"/>
      <c r="I42" s="564"/>
    </row>
    <row r="44" spans="1:9" ht="17.399999999999999" x14ac:dyDescent="0.3">
      <c r="A44" s="165"/>
      <c r="B44" s="1436" t="s">
        <v>1603</v>
      </c>
      <c r="C44" s="1436"/>
      <c r="D44" s="1436"/>
      <c r="E44" s="1436"/>
      <c r="F44" s="1436"/>
      <c r="G44" s="1436"/>
      <c r="H44" s="1436"/>
      <c r="I44" s="1436"/>
    </row>
    <row r="45" spans="1:9" ht="12.75" customHeight="1" x14ac:dyDescent="0.25"/>
    <row r="46" spans="1:9" ht="17.399999999999999" x14ac:dyDescent="0.3">
      <c r="B46" s="1437" t="s">
        <v>2569</v>
      </c>
      <c r="C46" s="1437"/>
      <c r="D46" s="1437"/>
      <c r="E46" s="1437"/>
      <c r="F46" s="1437"/>
      <c r="G46" s="1437"/>
      <c r="H46" s="1437"/>
      <c r="I46" s="1437"/>
    </row>
    <row r="47" spans="1:9" ht="12.75" customHeight="1" x14ac:dyDescent="0.25"/>
    <row r="48" spans="1:9" ht="12" customHeight="1" x14ac:dyDescent="0.25"/>
    <row r="49" spans="2:9" ht="15.6" x14ac:dyDescent="0.3">
      <c r="C49" s="1445" t="s">
        <v>322</v>
      </c>
      <c r="D49" s="1445"/>
      <c r="E49" s="1445"/>
      <c r="G49" s="1445" t="s">
        <v>444</v>
      </c>
      <c r="H49" s="1445"/>
      <c r="I49" s="1445"/>
    </row>
    <row r="50" spans="2:9" ht="15.6" x14ac:dyDescent="0.3">
      <c r="B50" s="17" t="s">
        <v>622</v>
      </c>
      <c r="C50" s="17" t="s">
        <v>1426</v>
      </c>
      <c r="D50" s="17" t="s">
        <v>1087</v>
      </c>
      <c r="E50" s="17" t="s">
        <v>560</v>
      </c>
      <c r="G50" s="17" t="s">
        <v>1426</v>
      </c>
      <c r="H50" s="17" t="s">
        <v>1087</v>
      </c>
      <c r="I50" s="17" t="s">
        <v>560</v>
      </c>
    </row>
    <row r="51" spans="2:9" ht="4.5" customHeight="1" thickBot="1" x14ac:dyDescent="0.3">
      <c r="B51" s="187"/>
      <c r="C51" s="190"/>
      <c r="D51" s="190"/>
      <c r="E51" s="190"/>
      <c r="F51" s="190"/>
      <c r="G51" s="190"/>
      <c r="H51" s="190"/>
      <c r="I51" s="190"/>
    </row>
    <row r="52" spans="2:9" ht="4.5" customHeight="1" x14ac:dyDescent="0.25">
      <c r="B52" s="217"/>
      <c r="C52" s="170"/>
      <c r="D52" s="170"/>
      <c r="E52" s="170"/>
      <c r="G52" s="170"/>
      <c r="H52" s="170"/>
      <c r="I52" s="170"/>
    </row>
    <row r="53" spans="2:9" x14ac:dyDescent="0.25">
      <c r="B53" s="192" t="s">
        <v>89</v>
      </c>
      <c r="C53" s="185">
        <v>80</v>
      </c>
      <c r="D53" s="185">
        <v>77.599999999999994</v>
      </c>
      <c r="E53" s="185">
        <v>82.3</v>
      </c>
      <c r="G53" s="377">
        <v>79.400000000000006</v>
      </c>
      <c r="H53" s="377">
        <v>77</v>
      </c>
      <c r="I53" s="377">
        <v>81.599999999999994</v>
      </c>
    </row>
    <row r="54" spans="2:9" x14ac:dyDescent="0.25">
      <c r="B54" s="192" t="s">
        <v>90</v>
      </c>
      <c r="C54" s="185">
        <v>80.3</v>
      </c>
      <c r="D54" s="185">
        <v>77.900000000000006</v>
      </c>
      <c r="E54" s="185">
        <v>82.6</v>
      </c>
      <c r="G54" s="377">
        <v>79.7</v>
      </c>
      <c r="H54" s="377">
        <v>77.3</v>
      </c>
      <c r="I54" s="377">
        <v>81.900000000000006</v>
      </c>
    </row>
    <row r="55" spans="2:9" x14ac:dyDescent="0.25">
      <c r="B55" s="192" t="s">
        <v>91</v>
      </c>
      <c r="C55" s="185">
        <v>80.5</v>
      </c>
      <c r="D55" s="185">
        <v>78.099999999999994</v>
      </c>
      <c r="E55" s="185">
        <v>82.7</v>
      </c>
      <c r="G55" s="377">
        <v>80.099999999999994</v>
      </c>
      <c r="H55" s="377">
        <v>77.599999999999994</v>
      </c>
      <c r="I55" s="377">
        <v>82.5</v>
      </c>
    </row>
    <row r="56" spans="2:9" x14ac:dyDescent="0.25">
      <c r="B56" s="192" t="s">
        <v>1492</v>
      </c>
      <c r="C56" s="185">
        <v>80.7</v>
      </c>
      <c r="D56" s="185">
        <v>78.3</v>
      </c>
      <c r="E56" s="185">
        <v>82.9</v>
      </c>
      <c r="G56" s="377">
        <v>80.2</v>
      </c>
      <c r="H56" s="377">
        <v>77.5</v>
      </c>
      <c r="I56" s="377">
        <v>82.8</v>
      </c>
    </row>
    <row r="57" spans="2:9" x14ac:dyDescent="0.25">
      <c r="B57" s="664" t="s">
        <v>1599</v>
      </c>
      <c r="C57" s="185">
        <v>80.8</v>
      </c>
      <c r="D57" s="185">
        <v>78.5</v>
      </c>
      <c r="E57" s="185">
        <v>83</v>
      </c>
      <c r="G57" s="377">
        <v>80.099999999999994</v>
      </c>
      <c r="H57" s="377">
        <v>77.400000000000006</v>
      </c>
      <c r="I57" s="377">
        <v>82.7</v>
      </c>
    </row>
    <row r="58" spans="2:9" x14ac:dyDescent="0.25">
      <c r="B58" s="664" t="s">
        <v>1928</v>
      </c>
      <c r="C58" s="185">
        <v>81.099999999999994</v>
      </c>
      <c r="D58" s="185">
        <v>78.8</v>
      </c>
      <c r="E58" s="185">
        <v>83.3</v>
      </c>
      <c r="G58" s="377">
        <v>80.5</v>
      </c>
      <c r="H58" s="377">
        <v>77.7</v>
      </c>
      <c r="I58" s="377">
        <v>83.1</v>
      </c>
    </row>
    <row r="59" spans="2:9" x14ac:dyDescent="0.25">
      <c r="B59" s="664" t="s">
        <v>1929</v>
      </c>
      <c r="C59" s="185">
        <v>81.400000000000006</v>
      </c>
      <c r="D59" s="185">
        <v>79.099999999999994</v>
      </c>
      <c r="E59" s="185">
        <v>83.5</v>
      </c>
      <c r="G59" s="377">
        <v>80.599999999999994</v>
      </c>
      <c r="H59" s="377">
        <v>78</v>
      </c>
      <c r="I59" s="377">
        <v>83</v>
      </c>
    </row>
    <row r="60" spans="2:9" x14ac:dyDescent="0.25">
      <c r="B60" s="664" t="s">
        <v>1930</v>
      </c>
      <c r="C60" s="185">
        <v>81.599999999999994</v>
      </c>
      <c r="D60" s="185">
        <v>79.400000000000006</v>
      </c>
      <c r="E60" s="185">
        <v>83.7</v>
      </c>
      <c r="G60" s="377">
        <v>80.900000000000006</v>
      </c>
      <c r="H60" s="377">
        <v>78.5</v>
      </c>
      <c r="I60" s="377">
        <v>83.2</v>
      </c>
    </row>
    <row r="61" spans="2:9" x14ac:dyDescent="0.25">
      <c r="B61" s="664" t="s">
        <v>2161</v>
      </c>
      <c r="C61" s="185">
        <v>81.7</v>
      </c>
      <c r="D61" s="185">
        <v>79.599999999999994</v>
      </c>
      <c r="E61" s="185">
        <v>83.8</v>
      </c>
      <c r="G61" s="377">
        <v>80.8</v>
      </c>
      <c r="H61" s="377">
        <v>78.3</v>
      </c>
      <c r="I61" s="377">
        <v>83</v>
      </c>
    </row>
    <row r="62" spans="2:9" x14ac:dyDescent="0.25">
      <c r="B62" s="664" t="s">
        <v>2162</v>
      </c>
      <c r="C62" s="185">
        <v>81.8</v>
      </c>
      <c r="D62" s="185">
        <v>79.7</v>
      </c>
      <c r="E62" s="185">
        <v>83.9</v>
      </c>
      <c r="G62" s="377">
        <v>81</v>
      </c>
      <c r="H62" s="377">
        <v>78.599999999999994</v>
      </c>
      <c r="I62" s="377">
        <v>83.2</v>
      </c>
    </row>
    <row r="63" spans="2:9" x14ac:dyDescent="0.25">
      <c r="B63" s="664" t="s">
        <v>2163</v>
      </c>
      <c r="C63" s="185">
        <v>81.900000000000006</v>
      </c>
      <c r="D63" s="185">
        <v>79.8</v>
      </c>
      <c r="E63" s="185">
        <v>83.9</v>
      </c>
      <c r="G63" s="377">
        <v>81.400000000000006</v>
      </c>
      <c r="H63" s="377">
        <v>79</v>
      </c>
      <c r="I63" s="377">
        <v>83.5</v>
      </c>
    </row>
    <row r="64" spans="2:9" x14ac:dyDescent="0.25">
      <c r="B64" s="664" t="s">
        <v>2315</v>
      </c>
      <c r="C64" s="185">
        <v>81.900000000000006</v>
      </c>
      <c r="D64" s="185">
        <v>79.900000000000006</v>
      </c>
      <c r="E64" s="185">
        <v>84</v>
      </c>
      <c r="G64" s="377">
        <v>81.8</v>
      </c>
      <c r="H64" s="377">
        <v>79.8</v>
      </c>
      <c r="I64" s="377">
        <v>83.7</v>
      </c>
    </row>
    <row r="65" spans="1:9" x14ac:dyDescent="0.25">
      <c r="B65" s="664" t="s">
        <v>2342</v>
      </c>
      <c r="C65" s="185">
        <v>82</v>
      </c>
      <c r="D65" s="185">
        <v>79.900000000000006</v>
      </c>
      <c r="E65" s="185">
        <v>84</v>
      </c>
      <c r="G65" s="377">
        <v>81.900000000000006</v>
      </c>
      <c r="H65" s="377">
        <v>79.8</v>
      </c>
      <c r="I65" s="377">
        <v>83.7</v>
      </c>
    </row>
    <row r="66" spans="1:9" ht="14.25" customHeight="1" x14ac:dyDescent="0.25">
      <c r="B66" s="664" t="s">
        <v>2568</v>
      </c>
      <c r="C66" s="185">
        <v>82</v>
      </c>
      <c r="D66" s="185">
        <v>79.900000000000006</v>
      </c>
      <c r="E66" s="185">
        <v>84.1</v>
      </c>
      <c r="G66" s="377">
        <v>81.8</v>
      </c>
      <c r="H66" s="377">
        <v>79.8</v>
      </c>
      <c r="I66" s="377">
        <v>83.7</v>
      </c>
    </row>
    <row r="67" spans="1:9" ht="14.25" customHeight="1" x14ac:dyDescent="0.25">
      <c r="B67" s="192"/>
      <c r="C67" s="377"/>
      <c r="D67" s="377"/>
      <c r="E67" s="377"/>
      <c r="G67" s="377"/>
      <c r="H67" s="377"/>
      <c r="I67" s="377"/>
    </row>
    <row r="68" spans="1:9" ht="12.75" customHeight="1" x14ac:dyDescent="0.25">
      <c r="A68" s="161" t="s">
        <v>92</v>
      </c>
      <c r="C68" s="178"/>
      <c r="D68" s="178"/>
      <c r="E68" s="178"/>
    </row>
    <row r="69" spans="1:9" ht="5.25" customHeight="1" x14ac:dyDescent="0.25">
      <c r="C69" s="1325"/>
      <c r="D69" s="1325"/>
      <c r="E69" s="1325"/>
    </row>
    <row r="70" spans="1:9" ht="14.25" customHeight="1" x14ac:dyDescent="0.25">
      <c r="A70" s="1513" t="s">
        <v>1688</v>
      </c>
      <c r="B70" s="1513"/>
      <c r="C70" s="1513"/>
      <c r="D70" s="1513"/>
      <c r="E70" s="1513"/>
      <c r="F70" s="1513"/>
      <c r="G70" s="1513"/>
      <c r="H70" s="1513"/>
      <c r="I70" s="1513"/>
    </row>
    <row r="71" spans="1:9" ht="28.5" customHeight="1" x14ac:dyDescent="0.25">
      <c r="A71" s="1457" t="s">
        <v>2316</v>
      </c>
      <c r="B71" s="1457"/>
      <c r="C71" s="1457"/>
      <c r="D71" s="1457"/>
      <c r="E71" s="1457"/>
      <c r="F71" s="1457"/>
      <c r="G71" s="1457"/>
      <c r="H71" s="1457"/>
      <c r="I71" s="1457"/>
    </row>
    <row r="72" spans="1:9" ht="27.75" customHeight="1" x14ac:dyDescent="0.25">
      <c r="A72" s="1457" t="s">
        <v>2317</v>
      </c>
      <c r="B72" s="1457"/>
      <c r="C72" s="1457"/>
      <c r="D72" s="1457"/>
      <c r="E72" s="1457"/>
      <c r="F72" s="1457"/>
      <c r="G72" s="1457"/>
      <c r="H72" s="1457"/>
      <c r="I72" s="1457"/>
    </row>
  </sheetData>
  <customSheetViews>
    <customSheetView guid="{F67F5823-51D5-4D47-B100-5B47C1E6BCB9}" showPageBreaks="1" fitToPage="1" printArea="1" topLeftCell="A4">
      <selection activeCell="B1" sqref="B1:I1"/>
      <pageMargins left="0.75" right="0.75" top="1" bottom="1" header="0.5" footer="0.5"/>
      <printOptions horizontalCentered="1"/>
      <pageSetup scale="65" firstPageNumber="33" orientation="portrait" r:id="rId1"/>
      <headerFooter alignWithMargins="0">
        <oddFooter>&amp;C&amp;P</oddFooter>
      </headerFooter>
    </customSheetView>
    <customSheetView guid="{9014CDA8-C3FC-41E6-A045-DAEFC55B82B1}" showPageBreaks="1" fitToPage="1" printArea="1" topLeftCell="A4">
      <selection activeCell="B1" sqref="B1:I1"/>
      <pageMargins left="0.75" right="0.75" top="1" bottom="1" header="0.5" footer="0.5"/>
      <printOptions horizontalCentered="1"/>
      <pageSetup scale="67" firstPageNumber="33" orientation="portrait" r:id="rId2"/>
      <headerFooter alignWithMargins="0">
        <oddFooter>&amp;C&amp;P</oddFooter>
      </headerFooter>
    </customSheetView>
  </customSheetViews>
  <mergeCells count="13">
    <mergeCell ref="A71:I71"/>
    <mergeCell ref="A72:I72"/>
    <mergeCell ref="A70:I70"/>
    <mergeCell ref="B5:I5"/>
    <mergeCell ref="B1:I1"/>
    <mergeCell ref="B3:I3"/>
    <mergeCell ref="B4:I4"/>
    <mergeCell ref="C49:E49"/>
    <mergeCell ref="G49:I49"/>
    <mergeCell ref="B44:I44"/>
    <mergeCell ref="B46:I46"/>
    <mergeCell ref="A41:I41"/>
    <mergeCell ref="A39:I39"/>
  </mergeCells>
  <phoneticPr fontId="32" type="noConversion"/>
  <hyperlinks>
    <hyperlink ref="A41:I41" r:id="rId3" display="Source: Statistics Canada. Table 13-10-0418-01 Crude birth rate, age-specific fertility rates and total fertility rate (live births)"/>
    <hyperlink ref="A71:I71" r:id="rId4" display="Table 13-10-0140-01 Life expectancy and other elements of the life table, Prince Edward Island and the territories"/>
    <hyperlink ref="A72:I72" r:id="rId5" display="Statistics Canada. Table 13-10-0114-01 Life expectancy and other elements of the life table, Canada, all provinces except Prince Edward Island"/>
  </hyperlinks>
  <printOptions horizontalCentered="1"/>
  <pageMargins left="0.74803149606299202" right="0.74803149606299202" top="0.98425196850393704" bottom="0.98425196850393704" header="0.511811023622047" footer="0.511811023622047"/>
  <pageSetup scale="66" firstPageNumber="27" orientation="portrait" useFirstPageNumber="1" r:id="rId6"/>
  <headerFooter alignWithMargins="0"/>
  <legacyDrawingHF r:id="rId7"/>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15"/>
    <pageSetUpPr fitToPage="1"/>
  </sheetPr>
  <dimension ref="A1:M69"/>
  <sheetViews>
    <sheetView zoomScaleNormal="100" workbookViewId="0">
      <selection sqref="A1:M1"/>
    </sheetView>
  </sheetViews>
  <sheetFormatPr defaultColWidth="9.109375" defaultRowHeight="13.8" x14ac:dyDescent="0.25"/>
  <cols>
    <col min="1" max="1" width="9.109375" style="161"/>
    <col min="2" max="3" width="10.44140625" style="161" customWidth="1"/>
    <col min="4" max="4" width="10.44140625" style="161" bestFit="1" customWidth="1"/>
    <col min="5" max="5" width="0.88671875" style="161" customWidth="1"/>
    <col min="6" max="8" width="10.44140625" style="161" customWidth="1"/>
    <col min="9" max="9" width="0.88671875" style="161" customWidth="1"/>
    <col min="10" max="10" width="16.6640625" style="161" customWidth="1"/>
    <col min="11" max="11" width="0.88671875" style="161" customWidth="1"/>
    <col min="12" max="12" width="15.44140625" style="161" customWidth="1"/>
    <col min="13" max="13" width="10.44140625" style="161" customWidth="1"/>
    <col min="14" max="16384" width="9.109375" style="161"/>
  </cols>
  <sheetData>
    <row r="1" spans="1:13" ht="17.399999999999999" x14ac:dyDescent="0.3">
      <c r="A1" s="1436" t="s">
        <v>2022</v>
      </c>
      <c r="B1" s="1436"/>
      <c r="C1" s="1436"/>
      <c r="D1" s="1436"/>
      <c r="E1" s="1436"/>
      <c r="F1" s="1436"/>
      <c r="G1" s="1436"/>
      <c r="H1" s="1436"/>
      <c r="I1" s="1436"/>
      <c r="J1" s="1436"/>
      <c r="K1" s="1436"/>
      <c r="L1" s="1436"/>
      <c r="M1" s="1436"/>
    </row>
    <row r="2" spans="1:13" ht="18" customHeight="1" x14ac:dyDescent="0.25"/>
    <row r="3" spans="1:13" s="28" customFormat="1" ht="17.399999999999999" x14ac:dyDescent="0.3">
      <c r="A3" s="1437" t="s">
        <v>2570</v>
      </c>
      <c r="B3" s="1437"/>
      <c r="C3" s="1437"/>
      <c r="D3" s="1437"/>
      <c r="E3" s="1437"/>
      <c r="F3" s="1437"/>
      <c r="G3" s="1437"/>
      <c r="H3" s="1437"/>
      <c r="I3" s="1437"/>
      <c r="J3" s="1437"/>
      <c r="K3" s="1437"/>
      <c r="L3" s="1437"/>
      <c r="M3" s="1437"/>
    </row>
    <row r="4" spans="1:13" s="28" customFormat="1" ht="17.399999999999999" x14ac:dyDescent="0.3">
      <c r="A4" s="1437" t="s">
        <v>1388</v>
      </c>
      <c r="B4" s="1437"/>
      <c r="C4" s="1437"/>
      <c r="D4" s="1437"/>
      <c r="E4" s="1437"/>
      <c r="F4" s="1437"/>
      <c r="G4" s="1437"/>
      <c r="H4" s="1437"/>
      <c r="I4" s="1437"/>
      <c r="J4" s="1437"/>
      <c r="K4" s="1437"/>
      <c r="L4" s="1437"/>
      <c r="M4" s="1437"/>
    </row>
    <row r="5" spans="1:13" s="28" customFormat="1" ht="18" customHeight="1" x14ac:dyDescent="0.3">
      <c r="A5" s="1437" t="s">
        <v>1334</v>
      </c>
      <c r="B5" s="1437"/>
      <c r="C5" s="1437"/>
      <c r="D5" s="1437"/>
      <c r="E5" s="1437"/>
      <c r="F5" s="1437"/>
      <c r="G5" s="1437"/>
      <c r="H5" s="1437"/>
      <c r="I5" s="1437"/>
      <c r="J5" s="1437"/>
      <c r="K5" s="1437"/>
      <c r="L5" s="1437"/>
      <c r="M5" s="1437"/>
    </row>
    <row r="6" spans="1:13" s="28" customFormat="1" ht="12.75" customHeight="1" x14ac:dyDescent="0.3">
      <c r="A6" s="16"/>
      <c r="B6" s="16"/>
      <c r="C6" s="16"/>
      <c r="D6" s="16"/>
      <c r="E6" s="16"/>
      <c r="F6" s="16"/>
      <c r="G6" s="16"/>
      <c r="H6" s="16"/>
      <c r="I6" s="16"/>
      <c r="J6" s="16"/>
      <c r="K6" s="906"/>
      <c r="L6" s="16"/>
      <c r="M6" s="16"/>
    </row>
    <row r="7" spans="1:13" ht="12.75" customHeight="1" x14ac:dyDescent="0.25"/>
    <row r="8" spans="1:13" s="17" customFormat="1" ht="15.6" x14ac:dyDescent="0.3">
      <c r="A8" s="669"/>
      <c r="B8" s="1445" t="s">
        <v>993</v>
      </c>
      <c r="C8" s="1445"/>
      <c r="D8" s="1445"/>
      <c r="E8" s="194"/>
      <c r="F8" s="1445" t="s">
        <v>994</v>
      </c>
      <c r="G8" s="1445"/>
      <c r="H8" s="1445"/>
      <c r="I8" s="194"/>
      <c r="J8" s="1445" t="s">
        <v>1600</v>
      </c>
      <c r="K8" s="1445"/>
      <c r="L8" s="1445"/>
      <c r="M8" s="1445"/>
    </row>
    <row r="9" spans="1:13" s="17" customFormat="1" ht="15.6" x14ac:dyDescent="0.3">
      <c r="A9" s="194" t="s">
        <v>622</v>
      </c>
      <c r="B9" s="669" t="s">
        <v>1426</v>
      </c>
      <c r="C9" s="194" t="s">
        <v>1087</v>
      </c>
      <c r="D9" s="194" t="s">
        <v>560</v>
      </c>
      <c r="E9" s="194"/>
      <c r="F9" s="669" t="s">
        <v>1426</v>
      </c>
      <c r="G9" s="194" t="s">
        <v>1087</v>
      </c>
      <c r="H9" s="194" t="s">
        <v>560</v>
      </c>
      <c r="I9" s="194"/>
      <c r="J9" s="669" t="s">
        <v>1426</v>
      </c>
      <c r="K9" s="907"/>
      <c r="L9" s="194" t="s">
        <v>1087</v>
      </c>
      <c r="M9" s="194" t="s">
        <v>560</v>
      </c>
    </row>
    <row r="10" spans="1:13" s="17" customFormat="1" ht="4.5" customHeight="1" thickBot="1" x14ac:dyDescent="0.35">
      <c r="A10" s="196"/>
      <c r="B10" s="670"/>
      <c r="C10" s="670"/>
      <c r="D10" s="670"/>
      <c r="E10" s="195"/>
      <c r="F10" s="670"/>
      <c r="G10" s="670"/>
      <c r="H10" s="670"/>
      <c r="I10" s="195"/>
      <c r="J10" s="670"/>
      <c r="K10" s="909"/>
      <c r="L10" s="670"/>
      <c r="M10" s="670"/>
    </row>
    <row r="11" spans="1:13" s="17" customFormat="1" ht="4.5" customHeight="1" x14ac:dyDescent="0.3">
      <c r="A11" s="195"/>
      <c r="B11" s="668"/>
      <c r="C11" s="668"/>
      <c r="D11" s="668"/>
      <c r="E11" s="195"/>
      <c r="F11" s="668"/>
      <c r="G11" s="668"/>
      <c r="H11" s="668"/>
      <c r="I11" s="195"/>
      <c r="J11" s="668"/>
      <c r="K11" s="908"/>
      <c r="L11" s="668"/>
      <c r="M11" s="668"/>
    </row>
    <row r="12" spans="1:13" ht="14.25" customHeight="1" x14ac:dyDescent="0.25">
      <c r="A12" s="664">
        <v>2010</v>
      </c>
      <c r="B12" s="135">
        <v>16.3</v>
      </c>
      <c r="C12" s="135">
        <v>13.8</v>
      </c>
      <c r="D12" s="135">
        <v>18.600000000000001</v>
      </c>
      <c r="E12" s="135"/>
      <c r="F12" s="135">
        <v>70</v>
      </c>
      <c r="G12" s="135">
        <v>87.8</v>
      </c>
      <c r="H12" s="135">
        <v>55.3</v>
      </c>
      <c r="I12" s="135"/>
      <c r="J12" s="741">
        <v>204.6</v>
      </c>
      <c r="K12" s="741"/>
      <c r="L12" s="741">
        <v>237.5</v>
      </c>
      <c r="M12" s="741">
        <v>178.8</v>
      </c>
    </row>
    <row r="13" spans="1:13" ht="14.25" customHeight="1" x14ac:dyDescent="0.25">
      <c r="A13" s="664">
        <v>2011</v>
      </c>
      <c r="B13" s="135">
        <v>23</v>
      </c>
      <c r="C13" s="135">
        <v>28.3</v>
      </c>
      <c r="D13" s="135">
        <v>20.100000000000001</v>
      </c>
      <c r="E13" s="135"/>
      <c r="F13" s="135">
        <v>65.2</v>
      </c>
      <c r="G13" s="135">
        <v>81</v>
      </c>
      <c r="H13" s="135">
        <v>51.9</v>
      </c>
      <c r="I13" s="135"/>
      <c r="J13" s="741">
        <v>223.5</v>
      </c>
      <c r="K13" s="741"/>
      <c r="L13" s="741">
        <v>270.2</v>
      </c>
      <c r="M13" s="741">
        <v>191.5</v>
      </c>
    </row>
    <row r="14" spans="1:13" ht="14.25" customHeight="1" x14ac:dyDescent="0.25">
      <c r="A14" s="664">
        <v>2012</v>
      </c>
      <c r="B14" s="135">
        <v>20.3</v>
      </c>
      <c r="C14" s="135">
        <v>22.6</v>
      </c>
      <c r="D14" s="135">
        <v>18.2</v>
      </c>
      <c r="E14" s="135"/>
      <c r="F14" s="135">
        <v>69.2</v>
      </c>
      <c r="G14" s="135">
        <v>99</v>
      </c>
      <c r="H14" s="135">
        <v>46.9</v>
      </c>
      <c r="I14" s="135"/>
      <c r="J14" s="741">
        <v>227.4</v>
      </c>
      <c r="K14" s="741"/>
      <c r="L14" s="741">
        <v>285.5</v>
      </c>
      <c r="M14" s="741">
        <v>185</v>
      </c>
    </row>
    <row r="15" spans="1:13" ht="13.5" customHeight="1" x14ac:dyDescent="0.25">
      <c r="A15" s="664">
        <v>2013</v>
      </c>
      <c r="B15" s="135">
        <v>21.8</v>
      </c>
      <c r="C15" s="135">
        <v>23.9</v>
      </c>
      <c r="D15" s="135">
        <v>19.3</v>
      </c>
      <c r="E15" s="135"/>
      <c r="F15" s="135">
        <v>54.2</v>
      </c>
      <c r="G15" s="135">
        <v>81.599999999999994</v>
      </c>
      <c r="H15" s="135">
        <v>34.700000000000003</v>
      </c>
      <c r="I15" s="135"/>
      <c r="J15" s="741">
        <v>225.8</v>
      </c>
      <c r="K15" s="741"/>
      <c r="L15" s="741">
        <v>304.10000000000002</v>
      </c>
      <c r="M15" s="741">
        <v>169.6</v>
      </c>
    </row>
    <row r="16" spans="1:13" ht="14.25" customHeight="1" x14ac:dyDescent="0.25">
      <c r="A16" s="664">
        <v>2014</v>
      </c>
      <c r="B16" s="135">
        <v>19.8</v>
      </c>
      <c r="C16" s="135">
        <v>28.1</v>
      </c>
      <c r="D16" s="135">
        <v>13.6</v>
      </c>
      <c r="E16" s="135"/>
      <c r="F16" s="135">
        <v>62.9</v>
      </c>
      <c r="G16" s="135">
        <v>71.8</v>
      </c>
      <c r="H16" s="135">
        <v>55.9</v>
      </c>
      <c r="I16" s="135"/>
      <c r="J16" s="741">
        <v>212.5</v>
      </c>
      <c r="K16" s="741"/>
      <c r="L16" s="741">
        <v>246.4</v>
      </c>
      <c r="M16" s="741">
        <v>187.4</v>
      </c>
    </row>
    <row r="17" spans="1:13" ht="14.25" customHeight="1" x14ac:dyDescent="0.25">
      <c r="A17" s="664">
        <v>2015</v>
      </c>
      <c r="B17" s="135">
        <v>19.399999999999999</v>
      </c>
      <c r="C17" s="135">
        <v>24.6</v>
      </c>
      <c r="D17" s="135">
        <v>15.7</v>
      </c>
      <c r="E17" s="135"/>
      <c r="F17" s="135">
        <v>63</v>
      </c>
      <c r="G17" s="135">
        <v>72.5</v>
      </c>
      <c r="H17" s="135">
        <v>56.5</v>
      </c>
      <c r="I17" s="135"/>
      <c r="J17" s="741">
        <v>209</v>
      </c>
      <c r="K17" s="741"/>
      <c r="L17" s="741">
        <v>263.7</v>
      </c>
      <c r="M17" s="741">
        <v>166.1</v>
      </c>
    </row>
    <row r="18" spans="1:13" ht="14.25" customHeight="1" x14ac:dyDescent="0.25">
      <c r="A18" s="664">
        <v>2016</v>
      </c>
      <c r="B18" s="135">
        <v>19.8</v>
      </c>
      <c r="C18" s="135">
        <v>24.6</v>
      </c>
      <c r="D18" s="135">
        <v>15.1</v>
      </c>
      <c r="E18" s="135"/>
      <c r="F18" s="135">
        <v>46.2</v>
      </c>
      <c r="G18" s="135">
        <v>61.3</v>
      </c>
      <c r="H18" s="135">
        <v>35.299999999999997</v>
      </c>
      <c r="I18" s="135"/>
      <c r="J18" s="741">
        <v>185.2</v>
      </c>
      <c r="K18" s="741"/>
      <c r="L18" s="741">
        <v>242.1</v>
      </c>
      <c r="M18" s="741">
        <v>151.19999999999999</v>
      </c>
    </row>
    <row r="19" spans="1:13" ht="14.25" customHeight="1" x14ac:dyDescent="0.25">
      <c r="A19" s="664">
        <v>2017</v>
      </c>
      <c r="B19" s="135">
        <v>22.8</v>
      </c>
      <c r="C19" s="135">
        <v>34.200000000000003</v>
      </c>
      <c r="D19" s="135">
        <v>14.8</v>
      </c>
      <c r="E19" s="135"/>
      <c r="F19" s="135">
        <v>55.7</v>
      </c>
      <c r="G19" s="135">
        <v>73.3</v>
      </c>
      <c r="H19" s="135">
        <v>44.9</v>
      </c>
      <c r="I19" s="135"/>
      <c r="J19" s="741">
        <v>221.6</v>
      </c>
      <c r="K19" s="741"/>
      <c r="L19" s="741">
        <v>282.5</v>
      </c>
      <c r="M19" s="741">
        <v>187.2</v>
      </c>
    </row>
    <row r="20" spans="1:13" ht="14.25" customHeight="1" x14ac:dyDescent="0.25">
      <c r="A20" s="664">
        <v>2018</v>
      </c>
      <c r="B20" s="135">
        <v>18.899999999999999</v>
      </c>
      <c r="C20" s="135">
        <v>24.7</v>
      </c>
      <c r="D20" s="135">
        <v>14.1</v>
      </c>
      <c r="E20" s="135"/>
      <c r="F20" s="135">
        <v>48.5</v>
      </c>
      <c r="G20" s="135">
        <v>54.4</v>
      </c>
      <c r="H20" s="135">
        <v>44</v>
      </c>
      <c r="I20" s="135"/>
      <c r="J20" s="741">
        <v>200.1</v>
      </c>
      <c r="K20" s="741"/>
      <c r="L20" s="741">
        <v>249.9</v>
      </c>
      <c r="M20" s="741">
        <v>163.4</v>
      </c>
    </row>
    <row r="21" spans="1:13" ht="13.5" customHeight="1" x14ac:dyDescent="0.25">
      <c r="B21" s="178"/>
      <c r="C21" s="178"/>
      <c r="D21" s="178"/>
    </row>
    <row r="22" spans="1:13" x14ac:dyDescent="0.25">
      <c r="A22" s="27"/>
      <c r="B22" s="1462" t="s">
        <v>995</v>
      </c>
      <c r="C22" s="1462"/>
      <c r="D22" s="1462"/>
      <c r="E22" s="27"/>
      <c r="F22" s="1462" t="s">
        <v>996</v>
      </c>
      <c r="G22" s="1462"/>
      <c r="H22" s="1462"/>
      <c r="I22" s="27"/>
      <c r="J22" s="673" t="s">
        <v>229</v>
      </c>
      <c r="K22" s="673"/>
      <c r="L22" s="673" t="s">
        <v>886</v>
      </c>
      <c r="M22" s="672"/>
    </row>
    <row r="23" spans="1:13" x14ac:dyDescent="0.25">
      <c r="A23" s="673" t="s">
        <v>622</v>
      </c>
      <c r="B23" s="671" t="s">
        <v>1426</v>
      </c>
      <c r="C23" s="673" t="s">
        <v>1087</v>
      </c>
      <c r="D23" s="673" t="s">
        <v>560</v>
      </c>
      <c r="E23" s="27"/>
      <c r="F23" s="671" t="s">
        <v>1426</v>
      </c>
      <c r="G23" s="673" t="s">
        <v>1087</v>
      </c>
      <c r="H23" s="673" t="s">
        <v>560</v>
      </c>
      <c r="I23" s="27"/>
      <c r="J23" s="673" t="s">
        <v>1087</v>
      </c>
      <c r="K23" s="673"/>
      <c r="L23" s="673" t="s">
        <v>560</v>
      </c>
      <c r="M23" s="229"/>
    </row>
    <row r="24" spans="1:13" ht="3.75" customHeight="1" thickBot="1" x14ac:dyDescent="0.35">
      <c r="A24" s="196"/>
      <c r="B24" s="4"/>
      <c r="C24" s="4"/>
      <c r="D24" s="4"/>
      <c r="E24" s="27"/>
      <c r="F24" s="4"/>
      <c r="G24" s="4"/>
      <c r="H24" s="4"/>
      <c r="I24" s="27"/>
      <c r="J24" s="196"/>
      <c r="K24" s="195"/>
      <c r="L24" s="196"/>
      <c r="M24" s="437"/>
    </row>
    <row r="25" spans="1:13" ht="3.75" customHeight="1" x14ac:dyDescent="0.3">
      <c r="A25" s="195"/>
      <c r="B25" s="7"/>
      <c r="C25" s="7"/>
      <c r="D25" s="7"/>
      <c r="E25" s="27"/>
      <c r="F25" s="7"/>
      <c r="G25" s="7"/>
      <c r="H25" s="7"/>
      <c r="I25" s="27"/>
      <c r="J25" s="195"/>
      <c r="K25" s="195"/>
      <c r="L25" s="195"/>
      <c r="M25" s="170"/>
    </row>
    <row r="26" spans="1:13" x14ac:dyDescent="0.25">
      <c r="A26" s="664">
        <v>2010</v>
      </c>
      <c r="B26" s="135">
        <v>37</v>
      </c>
      <c r="C26" s="135">
        <v>72.5</v>
      </c>
      <c r="D26" s="135">
        <v>13.7</v>
      </c>
      <c r="E26" s="135"/>
      <c r="F26" s="135">
        <v>45.9</v>
      </c>
      <c r="G26" s="135">
        <v>44.6</v>
      </c>
      <c r="H26" s="135">
        <v>46.6</v>
      </c>
      <c r="I26" s="135"/>
      <c r="J26" s="135">
        <v>26.4</v>
      </c>
      <c r="K26" s="135"/>
      <c r="L26" s="135">
        <v>21.7</v>
      </c>
      <c r="M26" s="428"/>
    </row>
    <row r="27" spans="1:13" x14ac:dyDescent="0.25">
      <c r="A27" s="664">
        <v>2011</v>
      </c>
      <c r="B27" s="135">
        <v>47</v>
      </c>
      <c r="C27" s="135">
        <v>60.5</v>
      </c>
      <c r="D27" s="135">
        <v>37.4</v>
      </c>
      <c r="E27" s="135"/>
      <c r="F27" s="135">
        <v>51.5</v>
      </c>
      <c r="G27" s="135">
        <v>58.2</v>
      </c>
      <c r="H27" s="135">
        <v>47.7</v>
      </c>
      <c r="I27" s="135"/>
      <c r="J27" s="135">
        <v>29.6</v>
      </c>
      <c r="K27" s="135"/>
      <c r="L27" s="135">
        <v>27.4</v>
      </c>
      <c r="M27" s="428"/>
    </row>
    <row r="28" spans="1:13" x14ac:dyDescent="0.25">
      <c r="A28" s="664">
        <v>2012</v>
      </c>
      <c r="B28" s="135">
        <v>41.4</v>
      </c>
      <c r="C28" s="135">
        <v>53.1</v>
      </c>
      <c r="D28" s="135">
        <v>30.7</v>
      </c>
      <c r="E28" s="135"/>
      <c r="F28" s="135">
        <v>40.299999999999997</v>
      </c>
      <c r="G28" s="135">
        <v>44.8</v>
      </c>
      <c r="H28" s="135">
        <v>39.799999999999997</v>
      </c>
      <c r="I28" s="135"/>
      <c r="J28" s="135">
        <v>24.3</v>
      </c>
      <c r="K28" s="135"/>
      <c r="L28" s="135">
        <v>17.100000000000001</v>
      </c>
      <c r="M28" s="428"/>
    </row>
    <row r="29" spans="1:13" x14ac:dyDescent="0.25">
      <c r="A29" s="664">
        <v>2013</v>
      </c>
      <c r="B29" s="135">
        <v>40.5</v>
      </c>
      <c r="C29" s="135">
        <v>59.4</v>
      </c>
      <c r="D29" s="135">
        <v>24.6</v>
      </c>
      <c r="E29" s="135"/>
      <c r="F29" s="135">
        <v>38.700000000000003</v>
      </c>
      <c r="G29" s="135">
        <v>40.799999999999997</v>
      </c>
      <c r="H29" s="135">
        <v>38</v>
      </c>
      <c r="I29" s="135"/>
      <c r="J29" s="135">
        <v>37.799999999999997</v>
      </c>
      <c r="K29" s="135"/>
      <c r="L29" s="135">
        <v>33.299999999999997</v>
      </c>
      <c r="M29" s="428"/>
    </row>
    <row r="30" spans="1:13" x14ac:dyDescent="0.25">
      <c r="A30" s="664">
        <v>2014</v>
      </c>
      <c r="B30" s="135">
        <v>37.299999999999997</v>
      </c>
      <c r="C30" s="135">
        <v>53.8</v>
      </c>
      <c r="D30" s="135">
        <v>26.6</v>
      </c>
      <c r="E30" s="135"/>
      <c r="F30" s="135">
        <v>42.4</v>
      </c>
      <c r="G30" s="135">
        <v>43</v>
      </c>
      <c r="H30" s="135">
        <v>40.700000000000003</v>
      </c>
      <c r="I30" s="135"/>
      <c r="J30" s="135">
        <v>29.5</v>
      </c>
      <c r="K30" s="135"/>
      <c r="L30" s="135">
        <v>14</v>
      </c>
      <c r="M30" s="428"/>
    </row>
    <row r="31" spans="1:13" x14ac:dyDescent="0.25">
      <c r="A31" s="664">
        <v>2015</v>
      </c>
      <c r="B31" s="135">
        <v>30.7</v>
      </c>
      <c r="C31" s="135">
        <v>50.9</v>
      </c>
      <c r="D31" s="135">
        <v>16.899999999999999</v>
      </c>
      <c r="E31" s="135"/>
      <c r="F31" s="135">
        <v>39.5</v>
      </c>
      <c r="G31" s="135">
        <v>46.9</v>
      </c>
      <c r="H31" s="135">
        <v>34</v>
      </c>
      <c r="I31" s="135"/>
      <c r="J31" s="135">
        <v>24.9</v>
      </c>
      <c r="K31" s="135"/>
      <c r="L31" s="135">
        <v>14.4</v>
      </c>
      <c r="M31" s="428"/>
    </row>
    <row r="32" spans="1:13" ht="12.75" customHeight="1" x14ac:dyDescent="0.25">
      <c r="A32" s="664">
        <v>2016</v>
      </c>
      <c r="B32" s="135">
        <v>23.9</v>
      </c>
      <c r="C32" s="135">
        <v>34.200000000000003</v>
      </c>
      <c r="D32" s="135">
        <v>13.9</v>
      </c>
      <c r="E32" s="135"/>
      <c r="F32" s="135">
        <v>32.799999999999997</v>
      </c>
      <c r="G32" s="135">
        <v>32.200000000000003</v>
      </c>
      <c r="H32" s="135">
        <v>31.4</v>
      </c>
      <c r="I32" s="135"/>
      <c r="J32" s="135">
        <v>25.3</v>
      </c>
      <c r="K32" s="135"/>
      <c r="L32" s="135">
        <v>20.5</v>
      </c>
      <c r="M32" s="185"/>
    </row>
    <row r="33" spans="1:13" x14ac:dyDescent="0.25">
      <c r="A33" s="664">
        <v>2017</v>
      </c>
      <c r="B33" s="135">
        <v>32.200000000000003</v>
      </c>
      <c r="C33" s="135">
        <v>45.7</v>
      </c>
      <c r="D33" s="135">
        <v>20.2</v>
      </c>
      <c r="E33" s="135"/>
      <c r="F33" s="135">
        <v>44.6</v>
      </c>
      <c r="G33" s="135">
        <v>46.3</v>
      </c>
      <c r="H33" s="135">
        <v>39</v>
      </c>
      <c r="I33" s="135"/>
      <c r="J33" s="135">
        <v>40.700000000000003</v>
      </c>
      <c r="K33" s="135"/>
      <c r="L33" s="135">
        <v>21.6</v>
      </c>
      <c r="M33" s="185"/>
    </row>
    <row r="34" spans="1:13" x14ac:dyDescent="0.25">
      <c r="A34" s="664">
        <v>2018</v>
      </c>
      <c r="B34" s="135">
        <v>25</v>
      </c>
      <c r="C34" s="135">
        <v>39.4</v>
      </c>
      <c r="D34" s="135">
        <v>13.6</v>
      </c>
      <c r="E34" s="135"/>
      <c r="F34" s="135">
        <v>39.5</v>
      </c>
      <c r="G34" s="135">
        <v>37.4</v>
      </c>
      <c r="H34" s="135">
        <v>39.5</v>
      </c>
      <c r="I34" s="135"/>
      <c r="J34" s="135">
        <v>24.3</v>
      </c>
      <c r="K34" s="135"/>
      <c r="L34" s="135">
        <v>15.8</v>
      </c>
      <c r="M34" s="185"/>
    </row>
    <row r="36" spans="1:13" ht="17.399999999999999" x14ac:dyDescent="0.3">
      <c r="A36" s="1437" t="s">
        <v>2570</v>
      </c>
      <c r="B36" s="1488"/>
      <c r="C36" s="1488"/>
      <c r="D36" s="1488"/>
      <c r="E36" s="1488"/>
      <c r="F36" s="1488"/>
      <c r="G36" s="1488"/>
      <c r="H36" s="1488"/>
      <c r="I36" s="1488"/>
      <c r="J36" s="1488"/>
      <c r="K36" s="1488"/>
      <c r="L36" s="1488"/>
      <c r="M36" s="1488"/>
    </row>
    <row r="37" spans="1:13" ht="17.399999999999999" x14ac:dyDescent="0.3">
      <c r="A37" s="1488" t="s">
        <v>436</v>
      </c>
      <c r="B37" s="1488"/>
      <c r="C37" s="1488"/>
      <c r="D37" s="1488"/>
      <c r="E37" s="1488"/>
      <c r="F37" s="1488"/>
      <c r="G37" s="1488"/>
      <c r="H37" s="1488"/>
      <c r="I37" s="1488"/>
      <c r="J37" s="1488"/>
      <c r="K37" s="1488"/>
      <c r="L37" s="1488"/>
      <c r="M37" s="1488"/>
    </row>
    <row r="38" spans="1:13" ht="17.399999999999999" x14ac:dyDescent="0.3">
      <c r="A38" s="1488" t="s">
        <v>1334</v>
      </c>
      <c r="B38" s="1488"/>
      <c r="C38" s="1488"/>
      <c r="D38" s="1488"/>
      <c r="E38" s="1488"/>
      <c r="F38" s="1488"/>
      <c r="G38" s="1488"/>
      <c r="H38" s="1488"/>
      <c r="I38" s="1488"/>
      <c r="J38" s="1488"/>
      <c r="K38" s="1488"/>
      <c r="L38" s="1488"/>
      <c r="M38" s="1488"/>
    </row>
    <row r="39" spans="1:13" ht="12.75" customHeight="1" x14ac:dyDescent="0.3">
      <c r="A39" s="191"/>
    </row>
    <row r="40" spans="1:13" ht="12.75" customHeight="1" x14ac:dyDescent="0.3">
      <c r="A40" s="264"/>
      <c r="B40" s="264"/>
      <c r="C40" s="264"/>
      <c r="D40" s="264"/>
      <c r="E40" s="264"/>
      <c r="F40" s="264"/>
      <c r="G40" s="264"/>
      <c r="H40" s="264"/>
      <c r="I40" s="264"/>
      <c r="J40" s="264"/>
      <c r="K40" s="910"/>
      <c r="L40" s="264"/>
      <c r="M40" s="264"/>
    </row>
    <row r="41" spans="1:13" ht="15.6" x14ac:dyDescent="0.3">
      <c r="A41" s="264"/>
      <c r="B41" s="1471" t="s">
        <v>993</v>
      </c>
      <c r="C41" s="1471"/>
      <c r="D41" s="1471"/>
      <c r="E41" s="427"/>
      <c r="F41" s="1471" t="s">
        <v>994</v>
      </c>
      <c r="G41" s="1471"/>
      <c r="H41" s="1471"/>
      <c r="I41" s="427"/>
      <c r="J41" s="1445" t="s">
        <v>1600</v>
      </c>
      <c r="K41" s="1445"/>
      <c r="L41" s="1445"/>
      <c r="M41" s="1445"/>
    </row>
    <row r="42" spans="1:13" ht="15.6" x14ac:dyDescent="0.3">
      <c r="A42" s="427" t="s">
        <v>622</v>
      </c>
      <c r="B42" s="264" t="s">
        <v>1426</v>
      </c>
      <c r="C42" s="427" t="s">
        <v>1087</v>
      </c>
      <c r="D42" s="427" t="s">
        <v>560</v>
      </c>
      <c r="E42" s="427"/>
      <c r="F42" s="264" t="s">
        <v>1426</v>
      </c>
      <c r="G42" s="427" t="s">
        <v>1087</v>
      </c>
      <c r="H42" s="427" t="s">
        <v>560</v>
      </c>
      <c r="I42" s="427"/>
      <c r="J42" s="733" t="s">
        <v>1426</v>
      </c>
      <c r="K42" s="907"/>
      <c r="L42" s="194" t="s">
        <v>1087</v>
      </c>
      <c r="M42" s="194" t="s">
        <v>560</v>
      </c>
    </row>
    <row r="43" spans="1:13" ht="4.5" customHeight="1" thickBot="1" x14ac:dyDescent="0.35">
      <c r="A43" s="434"/>
      <c r="B43" s="429"/>
      <c r="C43" s="429"/>
      <c r="D43" s="429"/>
      <c r="E43" s="436"/>
      <c r="F43" s="429"/>
      <c r="G43" s="429"/>
      <c r="H43" s="429"/>
      <c r="I43" s="436"/>
      <c r="J43" s="736"/>
      <c r="K43" s="909"/>
      <c r="L43" s="736"/>
      <c r="M43" s="736"/>
    </row>
    <row r="44" spans="1:13" ht="4.5" customHeight="1" x14ac:dyDescent="0.3">
      <c r="A44" s="436"/>
      <c r="B44" s="419"/>
      <c r="C44" s="419"/>
      <c r="D44" s="419"/>
      <c r="E44" s="436"/>
      <c r="F44" s="419"/>
      <c r="G44" s="419"/>
      <c r="H44" s="419"/>
      <c r="I44" s="436"/>
      <c r="J44" s="734"/>
      <c r="K44" s="908"/>
      <c r="L44" s="734"/>
      <c r="M44" s="734"/>
    </row>
    <row r="45" spans="1:13" x14ac:dyDescent="0.25">
      <c r="A45" s="664">
        <v>2010</v>
      </c>
      <c r="B45" s="193">
        <v>23.2</v>
      </c>
      <c r="C45" s="193">
        <v>28.4</v>
      </c>
      <c r="D45" s="193">
        <v>18.899999999999999</v>
      </c>
      <c r="E45" s="193"/>
      <c r="F45" s="193">
        <v>57.5</v>
      </c>
      <c r="G45" s="193">
        <v>70.3</v>
      </c>
      <c r="H45" s="193">
        <v>48.1</v>
      </c>
      <c r="I45" s="193"/>
      <c r="J45" s="193">
        <v>213.2</v>
      </c>
      <c r="K45" s="193"/>
      <c r="L45" s="193">
        <v>255.6</v>
      </c>
      <c r="M45" s="193">
        <v>183.3</v>
      </c>
    </row>
    <row r="46" spans="1:13" x14ac:dyDescent="0.25">
      <c r="A46" s="664">
        <v>2011</v>
      </c>
      <c r="B46" s="193">
        <v>23.6</v>
      </c>
      <c r="C46" s="193">
        <v>28.9</v>
      </c>
      <c r="D46" s="193">
        <v>19.399999999999999</v>
      </c>
      <c r="E46" s="193"/>
      <c r="F46" s="193">
        <v>55.9</v>
      </c>
      <c r="G46" s="193">
        <v>68.5</v>
      </c>
      <c r="H46" s="193">
        <v>46.5</v>
      </c>
      <c r="I46" s="193"/>
      <c r="J46" s="193">
        <v>209.8</v>
      </c>
      <c r="K46" s="193"/>
      <c r="L46" s="193">
        <v>251.6</v>
      </c>
      <c r="M46" s="193">
        <v>180.3</v>
      </c>
    </row>
    <row r="47" spans="1:13" x14ac:dyDescent="0.25">
      <c r="A47" s="664">
        <v>2012</v>
      </c>
      <c r="B47" s="193">
        <v>22.9</v>
      </c>
      <c r="C47" s="193">
        <v>28.5</v>
      </c>
      <c r="D47" s="193">
        <v>18.5</v>
      </c>
      <c r="E47" s="193"/>
      <c r="F47" s="193">
        <v>55.6</v>
      </c>
      <c r="G47" s="193">
        <v>67.900000000000006</v>
      </c>
      <c r="H47" s="193">
        <v>46.8</v>
      </c>
      <c r="I47" s="193"/>
      <c r="J47" s="193">
        <v>210</v>
      </c>
      <c r="K47" s="193"/>
      <c r="L47" s="193">
        <v>253.5</v>
      </c>
      <c r="M47" s="193">
        <v>180.1</v>
      </c>
    </row>
    <row r="48" spans="1:13" x14ac:dyDescent="0.25">
      <c r="A48" s="664">
        <v>2013</v>
      </c>
      <c r="B48" s="193">
        <v>23.1</v>
      </c>
      <c r="C48" s="193">
        <v>28.2</v>
      </c>
      <c r="D48" s="193">
        <v>19</v>
      </c>
      <c r="E48" s="193"/>
      <c r="F48" s="193">
        <v>53.7</v>
      </c>
      <c r="G48" s="193">
        <v>63.7</v>
      </c>
      <c r="H48" s="193">
        <v>46.5</v>
      </c>
      <c r="I48" s="193"/>
      <c r="J48" s="193">
        <v>205.5</v>
      </c>
      <c r="K48" s="193"/>
      <c r="L48" s="193">
        <v>246.2</v>
      </c>
      <c r="M48" s="193">
        <v>177.3</v>
      </c>
    </row>
    <row r="49" spans="1:13" x14ac:dyDescent="0.25">
      <c r="A49" s="664">
        <v>2014</v>
      </c>
      <c r="B49" s="193">
        <v>22.7</v>
      </c>
      <c r="C49" s="193">
        <v>28</v>
      </c>
      <c r="D49" s="193">
        <v>18.600000000000001</v>
      </c>
      <c r="E49" s="193"/>
      <c r="F49" s="193">
        <v>54</v>
      </c>
      <c r="G49" s="193">
        <v>64.599999999999994</v>
      </c>
      <c r="H49" s="193">
        <v>46.2</v>
      </c>
      <c r="I49" s="193"/>
      <c r="J49" s="193">
        <v>204.8</v>
      </c>
      <c r="K49" s="193"/>
      <c r="L49" s="193">
        <v>246.2</v>
      </c>
      <c r="M49" s="193">
        <v>175.6</v>
      </c>
    </row>
    <row r="50" spans="1:13" x14ac:dyDescent="0.25">
      <c r="A50" s="664">
        <v>2015</v>
      </c>
      <c r="B50" s="193">
        <v>21.9</v>
      </c>
      <c r="C50" s="193">
        <v>27</v>
      </c>
      <c r="D50" s="193">
        <v>17.8</v>
      </c>
      <c r="E50" s="193"/>
      <c r="F50" s="193">
        <v>51.7</v>
      </c>
      <c r="G50" s="193">
        <v>61.1</v>
      </c>
      <c r="H50" s="193">
        <v>45</v>
      </c>
      <c r="I50" s="193"/>
      <c r="J50" s="193">
        <v>199.2</v>
      </c>
      <c r="K50" s="193"/>
      <c r="L50" s="193">
        <v>236.8</v>
      </c>
      <c r="M50" s="193">
        <v>172.9</v>
      </c>
    </row>
    <row r="51" spans="1:13" x14ac:dyDescent="0.25">
      <c r="A51" s="664">
        <v>2016</v>
      </c>
      <c r="B51" s="193">
        <v>21.9</v>
      </c>
      <c r="C51" s="193">
        <v>26.7</v>
      </c>
      <c r="D51" s="193">
        <v>18.100000000000001</v>
      </c>
      <c r="E51" s="193"/>
      <c r="F51" s="193">
        <v>50.2</v>
      </c>
      <c r="G51" s="193">
        <v>58.1</v>
      </c>
      <c r="H51" s="193">
        <v>44.5</v>
      </c>
      <c r="I51" s="193"/>
      <c r="J51" s="193">
        <v>198.6</v>
      </c>
      <c r="K51" s="193"/>
      <c r="L51" s="193">
        <v>235.2</v>
      </c>
      <c r="M51" s="193">
        <v>172.6</v>
      </c>
    </row>
    <row r="52" spans="1:13" x14ac:dyDescent="0.25">
      <c r="A52" s="664">
        <v>2017</v>
      </c>
      <c r="B52" s="193">
        <v>21</v>
      </c>
      <c r="C52" s="193">
        <v>25.8</v>
      </c>
      <c r="D52" s="193">
        <v>17.2</v>
      </c>
      <c r="E52" s="193"/>
      <c r="F52" s="193">
        <v>49</v>
      </c>
      <c r="G52" s="193">
        <v>57.2</v>
      </c>
      <c r="H52" s="193">
        <v>42.9</v>
      </c>
      <c r="I52" s="193"/>
      <c r="J52" s="193">
        <v>195</v>
      </c>
      <c r="K52" s="193"/>
      <c r="L52" s="193">
        <v>231.9</v>
      </c>
      <c r="M52" s="193">
        <v>168.3</v>
      </c>
    </row>
    <row r="53" spans="1:13" x14ac:dyDescent="0.25">
      <c r="A53" s="664">
        <v>2018</v>
      </c>
      <c r="B53" s="193">
        <v>20.5</v>
      </c>
      <c r="C53" s="193">
        <v>25.4</v>
      </c>
      <c r="D53" s="193">
        <v>16.399999999999999</v>
      </c>
      <c r="E53" s="193"/>
      <c r="F53" s="193">
        <v>47.2</v>
      </c>
      <c r="G53" s="193">
        <v>54.7</v>
      </c>
      <c r="H53" s="193">
        <v>41.6</v>
      </c>
      <c r="I53" s="193"/>
      <c r="J53" s="193">
        <v>190</v>
      </c>
      <c r="K53" s="193"/>
      <c r="L53" s="193">
        <v>224.9</v>
      </c>
      <c r="M53" s="193">
        <v>164.1</v>
      </c>
    </row>
    <row r="55" spans="1:13" x14ac:dyDescent="0.25">
      <c r="B55" s="1527" t="s">
        <v>995</v>
      </c>
      <c r="C55" s="1527"/>
      <c r="D55" s="1527"/>
      <c r="F55" s="1527" t="s">
        <v>996</v>
      </c>
      <c r="G55" s="1527"/>
      <c r="H55" s="1527"/>
      <c r="J55" s="229" t="s">
        <v>229</v>
      </c>
      <c r="K55" s="229"/>
      <c r="L55" s="229" t="s">
        <v>886</v>
      </c>
    </row>
    <row r="56" spans="1:13" x14ac:dyDescent="0.25">
      <c r="A56" s="229" t="s">
        <v>622</v>
      </c>
      <c r="B56" s="183" t="s">
        <v>1426</v>
      </c>
      <c r="C56" s="229" t="s">
        <v>1087</v>
      </c>
      <c r="D56" s="229" t="s">
        <v>560</v>
      </c>
      <c r="F56" s="183" t="s">
        <v>1426</v>
      </c>
      <c r="G56" s="229" t="s">
        <v>1087</v>
      </c>
      <c r="H56" s="229" t="s">
        <v>560</v>
      </c>
      <c r="J56" s="229" t="s">
        <v>1087</v>
      </c>
      <c r="K56" s="229"/>
      <c r="L56" s="229" t="s">
        <v>560</v>
      </c>
    </row>
    <row r="57" spans="1:13" ht="4.5" customHeight="1" thickBot="1" x14ac:dyDescent="0.35">
      <c r="A57" s="434"/>
      <c r="B57" s="435"/>
      <c r="C57" s="435"/>
      <c r="D57" s="435"/>
      <c r="F57" s="435"/>
      <c r="G57" s="435"/>
      <c r="H57" s="435"/>
      <c r="J57" s="434"/>
      <c r="K57" s="436"/>
      <c r="L57" s="434"/>
    </row>
    <row r="58" spans="1:13" ht="4.5" customHeight="1" x14ac:dyDescent="0.3">
      <c r="A58" s="436"/>
      <c r="B58" s="437"/>
      <c r="C58" s="437"/>
      <c r="D58" s="437"/>
      <c r="F58" s="437"/>
      <c r="G58" s="437"/>
      <c r="H58" s="437"/>
      <c r="J58" s="436"/>
      <c r="K58" s="436"/>
      <c r="L58" s="436"/>
    </row>
    <row r="59" spans="1:13" x14ac:dyDescent="0.25">
      <c r="A59" s="664">
        <v>2010</v>
      </c>
      <c r="B59" s="193">
        <v>43.6</v>
      </c>
      <c r="C59" s="193">
        <v>59.7</v>
      </c>
      <c r="D59" s="193">
        <v>31</v>
      </c>
      <c r="E59" s="178"/>
      <c r="F59" s="193">
        <v>40.1</v>
      </c>
      <c r="G59" s="193">
        <v>42.2</v>
      </c>
      <c r="H59" s="193">
        <v>37.9</v>
      </c>
      <c r="I59" s="178"/>
      <c r="J59" s="193">
        <v>28.6</v>
      </c>
      <c r="K59" s="193"/>
      <c r="L59" s="193">
        <v>26.9</v>
      </c>
    </row>
    <row r="60" spans="1:13" x14ac:dyDescent="0.25">
      <c r="A60" s="664">
        <v>2011</v>
      </c>
      <c r="B60" s="193">
        <v>39.799999999999997</v>
      </c>
      <c r="C60" s="193">
        <v>54.7</v>
      </c>
      <c r="D60" s="193">
        <v>28.1</v>
      </c>
      <c r="E60" s="178"/>
      <c r="F60" s="193">
        <v>37.6</v>
      </c>
      <c r="G60" s="193">
        <v>39.700000000000003</v>
      </c>
      <c r="H60" s="193">
        <v>35.5</v>
      </c>
      <c r="I60" s="178"/>
      <c r="J60" s="193">
        <v>26.7</v>
      </c>
      <c r="K60" s="193"/>
      <c r="L60" s="193">
        <v>26.2</v>
      </c>
    </row>
    <row r="61" spans="1:13" x14ac:dyDescent="0.25">
      <c r="A61" s="664">
        <v>2012</v>
      </c>
      <c r="B61" s="193">
        <v>40</v>
      </c>
      <c r="C61" s="193">
        <v>55.3</v>
      </c>
      <c r="D61" s="193">
        <v>28.1</v>
      </c>
      <c r="E61" s="735"/>
      <c r="F61" s="193">
        <v>36.9</v>
      </c>
      <c r="G61" s="193">
        <v>40</v>
      </c>
      <c r="H61" s="193">
        <v>34.299999999999997</v>
      </c>
      <c r="I61" s="735"/>
      <c r="J61" s="193">
        <v>26.7</v>
      </c>
      <c r="K61" s="193"/>
      <c r="L61" s="193">
        <v>25.8</v>
      </c>
    </row>
    <row r="62" spans="1:13" x14ac:dyDescent="0.25">
      <c r="A62" s="664">
        <v>2013</v>
      </c>
      <c r="B62" s="193">
        <v>38.1</v>
      </c>
      <c r="C62" s="193">
        <v>51.8</v>
      </c>
      <c r="D62" s="193">
        <v>27</v>
      </c>
      <c r="E62" s="806"/>
      <c r="F62" s="193">
        <v>36.1</v>
      </c>
      <c r="G62" s="193">
        <v>38.200000000000003</v>
      </c>
      <c r="H62" s="193">
        <v>34.200000000000003</v>
      </c>
      <c r="I62" s="806"/>
      <c r="J62" s="193">
        <v>27</v>
      </c>
      <c r="K62" s="193"/>
      <c r="L62" s="193">
        <v>25.1</v>
      </c>
    </row>
    <row r="63" spans="1:13" x14ac:dyDescent="0.25">
      <c r="A63" s="664">
        <v>2014</v>
      </c>
      <c r="B63" s="193">
        <v>36.799999999999997</v>
      </c>
      <c r="C63" s="193">
        <v>50.3</v>
      </c>
      <c r="D63" s="193">
        <v>25.9</v>
      </c>
      <c r="E63" s="806"/>
      <c r="F63" s="193">
        <v>35.4</v>
      </c>
      <c r="G63" s="193">
        <v>37.299999999999997</v>
      </c>
      <c r="H63" s="193">
        <v>33.5</v>
      </c>
      <c r="I63" s="806"/>
      <c r="J63" s="193">
        <v>27.3</v>
      </c>
      <c r="K63" s="193"/>
      <c r="L63" s="193">
        <v>25.2</v>
      </c>
    </row>
    <row r="64" spans="1:13" x14ac:dyDescent="0.25">
      <c r="A64" s="664">
        <v>2015</v>
      </c>
      <c r="B64" s="193">
        <v>35.5</v>
      </c>
      <c r="C64" s="193">
        <v>48.2</v>
      </c>
      <c r="D64" s="193">
        <v>25.3</v>
      </c>
      <c r="E64" s="1031"/>
      <c r="F64" s="193">
        <v>34.9</v>
      </c>
      <c r="G64" s="193">
        <v>36.700000000000003</v>
      </c>
      <c r="H64" s="193">
        <v>33.200000000000003</v>
      </c>
      <c r="I64" s="1031"/>
      <c r="J64" s="193">
        <v>25.4</v>
      </c>
      <c r="K64" s="193"/>
      <c r="L64" s="193">
        <v>24.7</v>
      </c>
    </row>
    <row r="65" spans="1:13" x14ac:dyDescent="0.25">
      <c r="A65" s="664">
        <v>2016</v>
      </c>
      <c r="B65" s="193">
        <v>33.299999999999997</v>
      </c>
      <c r="C65" s="193">
        <v>45.7</v>
      </c>
      <c r="D65" s="193">
        <v>23.2</v>
      </c>
      <c r="E65" s="1083"/>
      <c r="F65" s="193">
        <v>33.1</v>
      </c>
      <c r="G65" s="193">
        <v>34.6</v>
      </c>
      <c r="H65" s="193">
        <v>31.5</v>
      </c>
      <c r="I65" s="1083"/>
      <c r="J65" s="193">
        <v>25.8</v>
      </c>
      <c r="K65" s="193"/>
      <c r="L65" s="193">
        <v>24.9</v>
      </c>
    </row>
    <row r="66" spans="1:13" x14ac:dyDescent="0.25">
      <c r="A66" s="664">
        <v>2017</v>
      </c>
      <c r="B66" s="193">
        <v>32</v>
      </c>
      <c r="C66" s="193">
        <v>43.1</v>
      </c>
      <c r="D66" s="193">
        <v>22.8</v>
      </c>
      <c r="E66" s="1209"/>
      <c r="F66" s="193">
        <v>32.9</v>
      </c>
      <c r="G66" s="193">
        <v>35.6</v>
      </c>
      <c r="H66" s="193">
        <v>30.5</v>
      </c>
      <c r="I66" s="1209"/>
      <c r="J66" s="193">
        <v>25.3</v>
      </c>
      <c r="K66" s="193"/>
      <c r="L66" s="193">
        <v>24.4</v>
      </c>
    </row>
    <row r="67" spans="1:13" x14ac:dyDescent="0.25">
      <c r="A67" s="664">
        <v>2018</v>
      </c>
      <c r="B67" s="193">
        <v>30.4</v>
      </c>
      <c r="C67" s="193">
        <v>41.6</v>
      </c>
      <c r="D67" s="193">
        <v>21.3</v>
      </c>
      <c r="E67" s="1209"/>
      <c r="F67" s="193">
        <v>31.4</v>
      </c>
      <c r="G67" s="193">
        <v>32.700000000000003</v>
      </c>
      <c r="H67" s="193">
        <v>29.8</v>
      </c>
      <c r="I67" s="1209"/>
      <c r="J67" s="193">
        <v>24.3</v>
      </c>
      <c r="K67" s="193"/>
      <c r="L67" s="193">
        <v>23.7</v>
      </c>
    </row>
    <row r="69" spans="1:13" ht="29.25" customHeight="1" x14ac:dyDescent="0.25">
      <c r="A69" s="1457" t="s">
        <v>2318</v>
      </c>
      <c r="B69" s="1457"/>
      <c r="C69" s="1457"/>
      <c r="D69" s="1457"/>
      <c r="E69" s="1457"/>
      <c r="F69" s="1457"/>
      <c r="G69" s="1457"/>
      <c r="H69" s="1457"/>
      <c r="I69" s="1457"/>
      <c r="J69" s="1457"/>
      <c r="K69" s="1457"/>
      <c r="L69" s="1457"/>
      <c r="M69" s="1208"/>
    </row>
  </sheetData>
  <customSheetViews>
    <customSheetView guid="{F67F5823-51D5-4D47-B100-5B47C1E6BCB9}" showPageBreaks="1" fitToPage="1" printArea="1">
      <selection activeCell="A69" sqref="A69"/>
      <pageMargins left="0.75" right="0.75" top="1" bottom="1" header="0.5" footer="0.5"/>
      <printOptions horizontalCentered="1"/>
      <pageSetup scale="71" firstPageNumber="33" orientation="portrait" r:id="rId1"/>
      <headerFooter alignWithMargins="0">
        <oddFooter>&amp;C&amp;P</oddFooter>
      </headerFooter>
    </customSheetView>
    <customSheetView guid="{9014CDA8-C3FC-41E6-A045-DAEFC55B82B1}" showPageBreaks="1" fitToPage="1" printArea="1">
      <selection activeCell="A69" sqref="A69"/>
      <pageMargins left="0.75" right="0.75" top="1" bottom="1" header="0.5" footer="0.5"/>
      <printOptions horizontalCentered="1"/>
      <pageSetup scale="71" firstPageNumber="33" orientation="portrait" r:id="rId2"/>
      <headerFooter alignWithMargins="0">
        <oddFooter>&amp;C&amp;P</oddFooter>
      </headerFooter>
    </customSheetView>
  </customSheetViews>
  <mergeCells count="18">
    <mergeCell ref="J41:M41"/>
    <mergeCell ref="A36:M36"/>
    <mergeCell ref="A37:M37"/>
    <mergeCell ref="A38:M38"/>
    <mergeCell ref="A69:L69"/>
    <mergeCell ref="B55:D55"/>
    <mergeCell ref="F55:H55"/>
    <mergeCell ref="B41:D41"/>
    <mergeCell ref="F41:H41"/>
    <mergeCell ref="A1:M1"/>
    <mergeCell ref="B8:D8"/>
    <mergeCell ref="F8:H8"/>
    <mergeCell ref="B22:D22"/>
    <mergeCell ref="F22:H22"/>
    <mergeCell ref="J8:M8"/>
    <mergeCell ref="A3:M3"/>
    <mergeCell ref="A4:M4"/>
    <mergeCell ref="A5:M5"/>
  </mergeCells>
  <phoneticPr fontId="32" type="noConversion"/>
  <hyperlinks>
    <hyperlink ref="A69:L69" r:id="rId3" display="Source: Statistics Canada. Table 13-10-0800-01 Deaths and mortality rate (age standardization using 2011 population), by selected grouped causes"/>
  </hyperlinks>
  <printOptions horizontalCentered="1"/>
  <pageMargins left="0.74803149606299202" right="0.74803149606299202" top="0.98425196850393704" bottom="0.98425196850393704" header="0.511811023622047" footer="0.511811023622047"/>
  <pageSetup scale="75" firstPageNumber="27" orientation="portrait" useFirstPageNumber="1" r:id="rId4"/>
  <headerFooter alignWithMargins="0"/>
  <legacyDrawingHF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pageSetUpPr fitToPage="1"/>
  </sheetPr>
  <dimension ref="A1:L41"/>
  <sheetViews>
    <sheetView zoomScaleNormal="100" workbookViewId="0">
      <selection sqref="A1:L1"/>
    </sheetView>
  </sheetViews>
  <sheetFormatPr defaultRowHeight="13.2" x14ac:dyDescent="0.25"/>
  <cols>
    <col min="1" max="1" width="47.44140625" customWidth="1"/>
    <col min="2" max="3" width="9.6640625" customWidth="1"/>
    <col min="4" max="4" width="1.44140625" customWidth="1"/>
    <col min="5" max="6" width="9.6640625" customWidth="1"/>
    <col min="7" max="7" width="1.44140625" customWidth="1"/>
    <col min="8" max="9" width="9.6640625" customWidth="1"/>
    <col min="10" max="10" width="1.44140625" customWidth="1"/>
    <col min="11" max="12" width="9.6640625" customWidth="1"/>
  </cols>
  <sheetData>
    <row r="1" spans="1:12" ht="17.399999999999999" x14ac:dyDescent="0.3">
      <c r="A1" s="1436" t="s">
        <v>2646</v>
      </c>
      <c r="B1" s="1436"/>
      <c r="C1" s="1436"/>
      <c r="D1" s="1436"/>
      <c r="E1" s="1436"/>
      <c r="F1" s="1436"/>
      <c r="G1" s="1436"/>
      <c r="H1" s="1436"/>
      <c r="I1" s="1436"/>
      <c r="J1" s="1436"/>
      <c r="K1" s="1436"/>
      <c r="L1" s="1436"/>
    </row>
    <row r="2" spans="1:12" ht="17.399999999999999" x14ac:dyDescent="0.3">
      <c r="A2" s="28"/>
    </row>
    <row r="3" spans="1:12" ht="17.399999999999999" x14ac:dyDescent="0.3">
      <c r="A3" s="1437" t="s">
        <v>1167</v>
      </c>
      <c r="B3" s="1437"/>
      <c r="C3" s="1437"/>
      <c r="D3" s="1437"/>
      <c r="E3" s="1437"/>
      <c r="F3" s="1437"/>
      <c r="G3" s="1437"/>
      <c r="H3" s="1437"/>
      <c r="I3" s="1437"/>
      <c r="J3" s="1437"/>
      <c r="K3" s="1437"/>
      <c r="L3" s="1437"/>
    </row>
    <row r="4" spans="1:12" ht="17.399999999999999" x14ac:dyDescent="0.3">
      <c r="A4" s="1437" t="s">
        <v>1168</v>
      </c>
      <c r="B4" s="1437"/>
      <c r="C4" s="1437"/>
      <c r="D4" s="1437"/>
      <c r="E4" s="1437"/>
      <c r="F4" s="1437"/>
      <c r="G4" s="1437"/>
      <c r="H4" s="1437"/>
      <c r="I4" s="1437"/>
      <c r="J4" s="1437"/>
      <c r="K4" s="1437"/>
      <c r="L4" s="1437"/>
    </row>
    <row r="5" spans="1:12" ht="17.399999999999999" x14ac:dyDescent="0.3">
      <c r="A5" s="1437" t="s">
        <v>2353</v>
      </c>
      <c r="B5" s="1437"/>
      <c r="C5" s="1437"/>
      <c r="D5" s="1437"/>
      <c r="E5" s="1437"/>
      <c r="F5" s="1437"/>
      <c r="G5" s="1437"/>
      <c r="H5" s="1437"/>
      <c r="I5" s="1437"/>
      <c r="J5" s="1437"/>
      <c r="K5" s="1437"/>
      <c r="L5" s="1437"/>
    </row>
    <row r="6" spans="1:12" ht="17.399999999999999" x14ac:dyDescent="0.3">
      <c r="A6" s="16"/>
      <c r="B6" s="16"/>
      <c r="C6" s="16"/>
      <c r="D6" s="16"/>
      <c r="E6" s="16"/>
      <c r="F6" s="16"/>
      <c r="G6" s="16"/>
      <c r="H6" s="16"/>
      <c r="I6" s="16"/>
      <c r="J6" s="16"/>
      <c r="K6" s="16"/>
      <c r="L6" s="16"/>
    </row>
    <row r="8" spans="1:12" ht="15.6" x14ac:dyDescent="0.3">
      <c r="A8" s="29"/>
      <c r="B8" s="1444">
        <v>2015</v>
      </c>
      <c r="C8" s="1444"/>
      <c r="D8" s="24"/>
      <c r="E8" s="1444">
        <v>2016</v>
      </c>
      <c r="F8" s="1444"/>
      <c r="G8" s="24"/>
      <c r="H8" s="1444">
        <v>2017</v>
      </c>
      <c r="I8" s="1444"/>
      <c r="K8" s="1444">
        <v>2018</v>
      </c>
      <c r="L8" s="1444"/>
    </row>
    <row r="9" spans="1:12" ht="13.8" thickBot="1" x14ac:dyDescent="0.3">
      <c r="A9" s="36"/>
      <c r="B9" s="4" t="s">
        <v>1171</v>
      </c>
      <c r="C9" s="4" t="s">
        <v>278</v>
      </c>
      <c r="D9" s="7"/>
      <c r="E9" s="4" t="s">
        <v>1171</v>
      </c>
      <c r="F9" s="4" t="s">
        <v>278</v>
      </c>
      <c r="G9" s="7"/>
      <c r="H9" s="4" t="s">
        <v>1171</v>
      </c>
      <c r="I9" s="4" t="s">
        <v>278</v>
      </c>
      <c r="K9" s="4" t="s">
        <v>1171</v>
      </c>
      <c r="L9" s="4" t="s">
        <v>278</v>
      </c>
    </row>
    <row r="10" spans="1:12" ht="13.8" x14ac:dyDescent="0.25">
      <c r="A10" s="27" t="s">
        <v>1169</v>
      </c>
      <c r="D10" s="36"/>
      <c r="G10" s="36"/>
    </row>
    <row r="11" spans="1:12" ht="13.8" x14ac:dyDescent="0.25">
      <c r="A11" s="52" t="s">
        <v>1172</v>
      </c>
      <c r="B11" s="153">
        <v>25100</v>
      </c>
      <c r="C11" s="548">
        <v>20.8</v>
      </c>
      <c r="D11" s="91"/>
      <c r="E11" s="153">
        <v>28300</v>
      </c>
      <c r="F11" s="548">
        <v>23.4</v>
      </c>
      <c r="G11" s="552"/>
      <c r="H11" s="153">
        <v>25400</v>
      </c>
      <c r="I11" s="548">
        <v>20.5</v>
      </c>
      <c r="K11" s="153">
        <v>26300</v>
      </c>
      <c r="L11" s="548">
        <v>21.1</v>
      </c>
    </row>
    <row r="12" spans="1:12" ht="13.8" x14ac:dyDescent="0.25">
      <c r="A12" s="52" t="s">
        <v>1173</v>
      </c>
      <c r="B12" s="153">
        <v>10100</v>
      </c>
      <c r="C12" s="548">
        <v>8</v>
      </c>
      <c r="D12" s="91"/>
      <c r="E12" s="153">
        <v>11300</v>
      </c>
      <c r="F12" s="548">
        <v>8.9</v>
      </c>
      <c r="G12" s="553"/>
      <c r="H12" s="153">
        <v>11300</v>
      </c>
      <c r="I12" s="548">
        <v>8.9</v>
      </c>
      <c r="K12" s="153">
        <v>11300</v>
      </c>
      <c r="L12" s="548">
        <v>8.6</v>
      </c>
    </row>
    <row r="13" spans="1:12" ht="13.8" x14ac:dyDescent="0.25">
      <c r="A13" s="52" t="s">
        <v>1174</v>
      </c>
      <c r="B13" s="92">
        <v>10200</v>
      </c>
      <c r="C13" s="548">
        <v>8.1999999999999993</v>
      </c>
      <c r="D13" s="92"/>
      <c r="E13" s="92">
        <v>9300</v>
      </c>
      <c r="F13" s="548">
        <v>7.4</v>
      </c>
      <c r="G13" s="92"/>
      <c r="H13" s="92">
        <v>10600</v>
      </c>
      <c r="I13" s="548">
        <v>8.3000000000000007</v>
      </c>
      <c r="K13" s="92">
        <v>11600</v>
      </c>
      <c r="L13" s="548">
        <v>8.9</v>
      </c>
    </row>
    <row r="14" spans="1:12" ht="13.8" x14ac:dyDescent="0.25">
      <c r="A14" s="52" t="s">
        <v>1175</v>
      </c>
      <c r="B14" s="153">
        <v>23400</v>
      </c>
      <c r="C14" s="548">
        <v>18.600000000000001</v>
      </c>
      <c r="D14" s="153"/>
      <c r="E14" s="153">
        <v>25100</v>
      </c>
      <c r="F14" s="548">
        <v>19.899999999999999</v>
      </c>
      <c r="G14" s="153"/>
      <c r="H14" s="153">
        <v>23300</v>
      </c>
      <c r="I14" s="548">
        <v>18.399999999999999</v>
      </c>
      <c r="K14" s="153">
        <v>27500</v>
      </c>
      <c r="L14" s="548">
        <v>21.1</v>
      </c>
    </row>
    <row r="15" spans="1:12" ht="15" x14ac:dyDescent="0.25">
      <c r="A15" s="52" t="s">
        <v>2349</v>
      </c>
      <c r="B15" s="92">
        <v>3900</v>
      </c>
      <c r="C15" s="1096">
        <v>4.5</v>
      </c>
      <c r="D15" s="153"/>
      <c r="E15" s="92">
        <v>4900</v>
      </c>
      <c r="F15" s="1096">
        <v>5.6</v>
      </c>
      <c r="G15" s="153"/>
      <c r="H15" s="92">
        <v>6700</v>
      </c>
      <c r="I15" s="1096">
        <v>7.5</v>
      </c>
      <c r="K15" s="92">
        <v>4900</v>
      </c>
      <c r="L15" s="1096">
        <v>5.5</v>
      </c>
    </row>
    <row r="16" spans="1:12" ht="13.8" x14ac:dyDescent="0.25">
      <c r="A16" s="27"/>
      <c r="B16" s="153"/>
      <c r="C16" s="548"/>
      <c r="D16" s="36"/>
      <c r="E16" s="153"/>
      <c r="F16" s="548"/>
      <c r="G16" s="36"/>
      <c r="H16" s="153"/>
      <c r="I16" s="548"/>
      <c r="K16" s="153"/>
      <c r="L16" s="548"/>
    </row>
    <row r="17" spans="1:12" ht="13.8" x14ac:dyDescent="0.25">
      <c r="A17" s="1344" t="s">
        <v>2354</v>
      </c>
      <c r="B17" s="92">
        <v>64000</v>
      </c>
      <c r="C17" s="1096">
        <v>56</v>
      </c>
      <c r="D17" s="36"/>
      <c r="E17" s="92">
        <v>58700</v>
      </c>
      <c r="F17" s="1096">
        <v>50.8</v>
      </c>
      <c r="G17" s="36"/>
      <c r="H17" s="92">
        <v>63800</v>
      </c>
      <c r="I17" s="1096">
        <v>55.2</v>
      </c>
      <c r="K17" s="92">
        <v>56200</v>
      </c>
      <c r="L17" s="1096">
        <v>47</v>
      </c>
    </row>
    <row r="18" spans="1:12" ht="13.8" x14ac:dyDescent="0.25">
      <c r="A18" s="1344" t="s">
        <v>2355</v>
      </c>
      <c r="B18" s="92">
        <v>4300</v>
      </c>
      <c r="C18" s="1096">
        <v>49.8</v>
      </c>
      <c r="D18" s="36"/>
      <c r="E18" s="92">
        <v>4400</v>
      </c>
      <c r="F18" s="1096">
        <v>50.3</v>
      </c>
      <c r="G18" s="36"/>
      <c r="H18" s="92">
        <v>4200</v>
      </c>
      <c r="I18" s="1096">
        <v>53.1</v>
      </c>
      <c r="K18" s="92">
        <v>3400</v>
      </c>
      <c r="L18" s="1096">
        <v>38.9</v>
      </c>
    </row>
    <row r="19" spans="1:12" ht="13.8" x14ac:dyDescent="0.25">
      <c r="A19" s="1344" t="s">
        <v>2356</v>
      </c>
      <c r="B19" s="153">
        <v>18600</v>
      </c>
      <c r="C19" s="548">
        <v>14.9</v>
      </c>
      <c r="D19" s="36"/>
      <c r="E19" s="153">
        <v>19300</v>
      </c>
      <c r="F19" s="548">
        <v>15.3</v>
      </c>
      <c r="G19" s="36"/>
      <c r="H19" s="153">
        <v>21400</v>
      </c>
      <c r="I19" s="548">
        <v>16.7</v>
      </c>
      <c r="K19" s="153">
        <v>22500</v>
      </c>
      <c r="L19" s="548">
        <v>17.3</v>
      </c>
    </row>
    <row r="20" spans="1:12" ht="16.2" x14ac:dyDescent="0.25">
      <c r="A20" s="1344" t="s">
        <v>2357</v>
      </c>
      <c r="B20" s="153">
        <v>23500</v>
      </c>
      <c r="C20" s="548">
        <v>18.8</v>
      </c>
      <c r="D20" s="36"/>
      <c r="E20" s="153">
        <v>25300</v>
      </c>
      <c r="F20" s="548">
        <v>20.100000000000001</v>
      </c>
      <c r="G20" s="36"/>
      <c r="H20" s="153">
        <v>21300</v>
      </c>
      <c r="I20" s="548">
        <v>16.7</v>
      </c>
      <c r="K20" s="153">
        <v>22700</v>
      </c>
      <c r="L20" s="548">
        <v>17.5</v>
      </c>
    </row>
    <row r="21" spans="1:12" ht="16.2" x14ac:dyDescent="0.25">
      <c r="A21" s="1344" t="s">
        <v>2358</v>
      </c>
      <c r="B21" s="153">
        <v>32900</v>
      </c>
      <c r="C21" s="548">
        <v>27.2</v>
      </c>
      <c r="D21" s="36"/>
      <c r="E21" s="153">
        <v>36200</v>
      </c>
      <c r="F21" s="548">
        <v>30.3</v>
      </c>
      <c r="G21" s="36"/>
      <c r="H21" s="153">
        <v>31300</v>
      </c>
      <c r="I21" s="548">
        <v>25.9</v>
      </c>
      <c r="K21" s="92" t="s">
        <v>1270</v>
      </c>
      <c r="L21" s="1096" t="s">
        <v>1270</v>
      </c>
    </row>
    <row r="22" spans="1:12" ht="13.8" x14ac:dyDescent="0.25">
      <c r="A22" s="1344" t="s">
        <v>2351</v>
      </c>
      <c r="B22" s="153">
        <v>78300</v>
      </c>
      <c r="C22" s="548">
        <v>62.4</v>
      </c>
      <c r="D22" s="36"/>
      <c r="E22" s="153">
        <v>76000</v>
      </c>
      <c r="F22" s="548">
        <v>60</v>
      </c>
      <c r="G22" s="36"/>
      <c r="H22" s="153">
        <v>79500</v>
      </c>
      <c r="I22" s="548">
        <v>61.9</v>
      </c>
      <c r="K22" s="153">
        <v>81900</v>
      </c>
      <c r="L22" s="548">
        <v>62.8</v>
      </c>
    </row>
    <row r="23" spans="1:12" ht="13.8" x14ac:dyDescent="0.25">
      <c r="A23" s="1344" t="s">
        <v>2361</v>
      </c>
      <c r="B23" s="153">
        <v>41400</v>
      </c>
      <c r="C23" s="548">
        <v>38.1</v>
      </c>
      <c r="D23" s="36"/>
      <c r="E23" s="153">
        <v>45800</v>
      </c>
      <c r="F23" s="548">
        <v>41.9</v>
      </c>
      <c r="G23" s="36"/>
      <c r="H23" s="153">
        <v>42800</v>
      </c>
      <c r="I23" s="548">
        <v>38.5</v>
      </c>
      <c r="K23" s="153">
        <v>39000</v>
      </c>
      <c r="L23" s="548">
        <v>34.6</v>
      </c>
    </row>
    <row r="24" spans="1:12" ht="13.8" x14ac:dyDescent="0.25">
      <c r="A24" s="1344" t="s">
        <v>2362</v>
      </c>
      <c r="B24" s="153">
        <v>34800</v>
      </c>
      <c r="C24" s="548">
        <v>32</v>
      </c>
      <c r="D24" s="36"/>
      <c r="E24" s="153">
        <v>32500</v>
      </c>
      <c r="F24" s="548">
        <v>29.7</v>
      </c>
      <c r="G24" s="36"/>
      <c r="H24" s="153">
        <v>33300</v>
      </c>
      <c r="I24" s="548">
        <v>30</v>
      </c>
      <c r="K24" s="153">
        <v>42600</v>
      </c>
      <c r="L24" s="548">
        <v>37.799999999999997</v>
      </c>
    </row>
    <row r="25" spans="1:12" ht="13.8" x14ac:dyDescent="0.25">
      <c r="A25" s="1344" t="s">
        <v>2363</v>
      </c>
      <c r="B25" s="153">
        <v>2300</v>
      </c>
      <c r="C25" s="548">
        <v>26.4</v>
      </c>
      <c r="D25" s="36"/>
      <c r="E25" s="153">
        <v>1800</v>
      </c>
      <c r="F25" s="548">
        <v>21.5</v>
      </c>
      <c r="G25" s="36"/>
      <c r="H25" s="153">
        <v>2100</v>
      </c>
      <c r="I25" s="548">
        <v>28.7</v>
      </c>
      <c r="K25" s="153">
        <v>1400</v>
      </c>
      <c r="L25" s="548">
        <v>18.399999999999999</v>
      </c>
    </row>
    <row r="26" spans="1:12" ht="13.8" x14ac:dyDescent="0.25">
      <c r="A26" s="27"/>
      <c r="B26" s="153"/>
      <c r="C26" s="548"/>
      <c r="D26" s="36"/>
      <c r="E26" s="153"/>
      <c r="F26" s="548"/>
      <c r="G26" s="36"/>
      <c r="H26" s="153"/>
      <c r="I26" s="548"/>
      <c r="K26" s="153"/>
      <c r="L26" s="548"/>
    </row>
    <row r="27" spans="1:12" ht="13.8" x14ac:dyDescent="0.25">
      <c r="A27" s="1344" t="s">
        <v>2352</v>
      </c>
      <c r="B27" s="153">
        <v>111100</v>
      </c>
      <c r="C27" s="548">
        <v>88.7</v>
      </c>
      <c r="D27" s="36"/>
      <c r="E27" s="153">
        <v>112400</v>
      </c>
      <c r="F27" s="548">
        <v>89.2</v>
      </c>
      <c r="G27" s="36"/>
      <c r="H27" s="153">
        <v>106100</v>
      </c>
      <c r="I27" s="548">
        <v>83.4</v>
      </c>
      <c r="K27" s="153">
        <v>105600</v>
      </c>
      <c r="L27" s="548">
        <v>81.400000000000006</v>
      </c>
    </row>
    <row r="28" spans="1:12" ht="13.8" x14ac:dyDescent="0.25">
      <c r="A28" s="27" t="s">
        <v>1170</v>
      </c>
      <c r="B28" s="153">
        <v>96900</v>
      </c>
      <c r="C28" s="548">
        <v>77.900000000000006</v>
      </c>
      <c r="D28" s="36"/>
      <c r="E28" s="153">
        <v>98300</v>
      </c>
      <c r="F28" s="548">
        <v>78.7</v>
      </c>
      <c r="G28" s="36"/>
      <c r="H28" s="92" t="s">
        <v>1270</v>
      </c>
      <c r="I28" s="1096" t="s">
        <v>1270</v>
      </c>
      <c r="K28" s="92" t="s">
        <v>1270</v>
      </c>
      <c r="L28" s="1096" t="s">
        <v>1270</v>
      </c>
    </row>
    <row r="29" spans="1:12" ht="13.8" x14ac:dyDescent="0.25">
      <c r="A29" s="27"/>
    </row>
    <row r="30" spans="1:12" x14ac:dyDescent="0.25">
      <c r="A30" s="162" t="s">
        <v>279</v>
      </c>
    </row>
    <row r="31" spans="1:12" ht="13.8" x14ac:dyDescent="0.25">
      <c r="A31" s="27"/>
    </row>
    <row r="32" spans="1:12" ht="13.8" x14ac:dyDescent="0.25">
      <c r="A32" s="549" t="s">
        <v>2350</v>
      </c>
    </row>
    <row r="33" spans="1:9" ht="13.8" x14ac:dyDescent="0.25">
      <c r="A33" s="162" t="s">
        <v>2359</v>
      </c>
    </row>
    <row r="34" spans="1:9" ht="13.8" x14ac:dyDescent="0.25">
      <c r="A34" s="549" t="s">
        <v>2360</v>
      </c>
    </row>
    <row r="35" spans="1:9" x14ac:dyDescent="0.25">
      <c r="A35" s="162"/>
    </row>
    <row r="38" spans="1:9" ht="13.8" x14ac:dyDescent="0.25">
      <c r="A38" s="27"/>
    </row>
    <row r="39" spans="1:9" ht="13.8" x14ac:dyDescent="0.25">
      <c r="A39" s="1330" t="s">
        <v>1688</v>
      </c>
    </row>
    <row r="40" spans="1:9" ht="14.25" customHeight="1" x14ac:dyDescent="0.25">
      <c r="A40" s="1470" t="s">
        <v>2364</v>
      </c>
      <c r="B40" s="1470"/>
      <c r="C40" s="1470"/>
      <c r="D40" s="1470"/>
      <c r="E40" s="1470"/>
      <c r="F40" s="1470"/>
      <c r="G40" s="1470"/>
      <c r="H40" s="1470"/>
      <c r="I40" s="1470"/>
    </row>
    <row r="41" spans="1:9" ht="14.25" customHeight="1" x14ac:dyDescent="0.25"/>
  </sheetData>
  <customSheetViews>
    <customSheetView guid="{F67F5823-51D5-4D47-B100-5B47C1E6BCB9}" showPageBreaks="1">
      <selection sqref="A1:I1"/>
      <pageMargins left="0.75" right="0.75" top="1" bottom="1" header="0.5" footer="0.5"/>
      <pageSetup scale="84" orientation="portrait" horizontalDpi="1200" verticalDpi="1200" r:id="rId1"/>
      <headerFooter alignWithMargins="0">
        <oddFooter>&amp;C&amp;P</oddFooter>
      </headerFooter>
    </customSheetView>
    <customSheetView guid="{9014CDA8-C3FC-41E6-A045-DAEFC55B82B1}">
      <selection sqref="A1:I1"/>
      <pageMargins left="0.75" right="0.75" top="1" bottom="1" header="0.5" footer="0.5"/>
      <pageSetup scale="84" orientation="portrait" horizontalDpi="1200" verticalDpi="1200" r:id="rId2"/>
      <headerFooter alignWithMargins="0">
        <oddFooter>&amp;C&amp;P</oddFooter>
      </headerFooter>
    </customSheetView>
  </customSheetViews>
  <mergeCells count="9">
    <mergeCell ref="A40:I40"/>
    <mergeCell ref="A1:L1"/>
    <mergeCell ref="A3:L3"/>
    <mergeCell ref="A4:L4"/>
    <mergeCell ref="A5:L5"/>
    <mergeCell ref="B8:C8"/>
    <mergeCell ref="E8:F8"/>
    <mergeCell ref="H8:I8"/>
    <mergeCell ref="K8:L8"/>
  </mergeCells>
  <phoneticPr fontId="32" type="noConversion"/>
  <hyperlinks>
    <hyperlink ref="A40:I40" r:id="rId3" display="Table 13-10-0096-01 - Health characteristics, annual estimates"/>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legacyDrawingHF r:id="rId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0"/>
    <pageSetUpPr fitToPage="1"/>
  </sheetPr>
  <dimension ref="A1:G59"/>
  <sheetViews>
    <sheetView zoomScaleNormal="100" workbookViewId="0">
      <selection sqref="A1:E1"/>
    </sheetView>
  </sheetViews>
  <sheetFormatPr defaultRowHeight="13.2" x14ac:dyDescent="0.25"/>
  <cols>
    <col min="1" max="1" width="49.109375" customWidth="1"/>
    <col min="2" max="3" width="14.6640625" customWidth="1"/>
    <col min="4" max="4" width="14.6640625" style="82" customWidth="1"/>
    <col min="5" max="5" width="14.6640625" customWidth="1"/>
    <col min="6" max="6" width="13.5546875" bestFit="1" customWidth="1"/>
  </cols>
  <sheetData>
    <row r="1" spans="1:7" ht="17.399999999999999" x14ac:dyDescent="0.3">
      <c r="A1" s="1436" t="s">
        <v>2654</v>
      </c>
      <c r="B1" s="1436"/>
      <c r="C1" s="1436"/>
      <c r="D1" s="1436"/>
      <c r="E1" s="1436"/>
    </row>
    <row r="2" spans="1:7" ht="17.399999999999999" x14ac:dyDescent="0.3">
      <c r="A2" s="28"/>
    </row>
    <row r="3" spans="1:7" ht="17.399999999999999" x14ac:dyDescent="0.3">
      <c r="A3" s="1437" t="s">
        <v>397</v>
      </c>
      <c r="B3" s="1437"/>
      <c r="C3" s="1437"/>
      <c r="D3" s="1437"/>
      <c r="E3" s="1437"/>
    </row>
    <row r="4" spans="1:7" ht="17.399999999999999" x14ac:dyDescent="0.3">
      <c r="A4" s="1437" t="s">
        <v>2571</v>
      </c>
      <c r="B4" s="1437"/>
      <c r="C4" s="1437"/>
      <c r="D4" s="1437"/>
      <c r="E4" s="1437"/>
    </row>
    <row r="5" spans="1:7" ht="17.399999999999999" x14ac:dyDescent="0.3">
      <c r="A5" s="1437" t="s">
        <v>1030</v>
      </c>
      <c r="B5" s="1437"/>
      <c r="C5" s="1437"/>
      <c r="D5" s="1437"/>
      <c r="E5" s="1437"/>
    </row>
    <row r="6" spans="1:7" ht="17.25" customHeight="1" x14ac:dyDescent="0.3">
      <c r="A6" s="1445" t="s">
        <v>1394</v>
      </c>
      <c r="B6" s="1445"/>
      <c r="C6" s="1445"/>
      <c r="D6" s="1445"/>
      <c r="E6" s="1445"/>
    </row>
    <row r="8" spans="1:7" s="38" customFormat="1" ht="15.6" x14ac:dyDescent="0.3">
      <c r="B8" s="38" t="s">
        <v>1973</v>
      </c>
      <c r="C8" s="38" t="s">
        <v>2164</v>
      </c>
      <c r="D8" s="38" t="s">
        <v>2319</v>
      </c>
      <c r="E8" s="38" t="s">
        <v>2572</v>
      </c>
    </row>
    <row r="9" spans="1:7" ht="4.5" customHeight="1" thickBot="1" x14ac:dyDescent="0.3">
      <c r="A9" s="25"/>
      <c r="B9" s="134"/>
      <c r="C9" s="134"/>
      <c r="D9" s="134"/>
      <c r="E9" s="134"/>
    </row>
    <row r="10" spans="1:7" ht="4.5" customHeight="1" x14ac:dyDescent="0.25">
      <c r="B10" s="82"/>
      <c r="C10" s="82"/>
      <c r="E10" s="82"/>
    </row>
    <row r="11" spans="1:7" s="33" customFormat="1" ht="13.8" x14ac:dyDescent="0.25">
      <c r="A11" s="33" t="s">
        <v>398</v>
      </c>
    </row>
    <row r="12" spans="1:7" s="27" customFormat="1" ht="12.75" customHeight="1" x14ac:dyDescent="0.25">
      <c r="D12" s="1207"/>
      <c r="E12" s="1330"/>
    </row>
    <row r="13" spans="1:7" s="27" customFormat="1" ht="13.8" x14ac:dyDescent="0.25">
      <c r="A13" s="27" t="s">
        <v>562</v>
      </c>
      <c r="B13" s="37">
        <v>360999</v>
      </c>
      <c r="C13" s="37">
        <v>380101</v>
      </c>
      <c r="D13" s="37">
        <v>390163</v>
      </c>
      <c r="E13" s="37">
        <v>418793</v>
      </c>
      <c r="F13" s="117"/>
      <c r="G13" s="117"/>
    </row>
    <row r="14" spans="1:7" s="27" customFormat="1" ht="13.8" x14ac:dyDescent="0.25">
      <c r="A14" s="27" t="s">
        <v>969</v>
      </c>
      <c r="B14" s="37">
        <v>192472</v>
      </c>
      <c r="C14" s="37">
        <v>203590</v>
      </c>
      <c r="D14" s="37">
        <v>209569</v>
      </c>
      <c r="E14" s="37">
        <v>218071</v>
      </c>
      <c r="F14" s="117"/>
      <c r="G14" s="117"/>
    </row>
    <row r="15" spans="1:7" s="27" customFormat="1" ht="13.8" x14ac:dyDescent="0.25">
      <c r="A15" s="27" t="s">
        <v>1294</v>
      </c>
      <c r="B15" s="13">
        <v>91434</v>
      </c>
      <c r="C15" s="13">
        <v>112259</v>
      </c>
      <c r="D15" s="13">
        <v>118832</v>
      </c>
      <c r="E15" s="13">
        <f>E17-SUM(E13:E14)</f>
        <v>136393</v>
      </c>
      <c r="F15" s="117"/>
    </row>
    <row r="16" spans="1:7" s="27" customFormat="1" ht="4.5" customHeight="1" x14ac:dyDescent="0.25">
      <c r="B16" s="114"/>
      <c r="C16" s="114"/>
      <c r="D16" s="114"/>
      <c r="E16" s="114"/>
    </row>
    <row r="17" spans="1:6" s="33" customFormat="1" ht="13.8" x14ac:dyDescent="0.25">
      <c r="A17" s="33" t="s">
        <v>563</v>
      </c>
      <c r="B17" s="443">
        <v>644905</v>
      </c>
      <c r="C17" s="443">
        <v>695950</v>
      </c>
      <c r="D17" s="443">
        <v>718564</v>
      </c>
      <c r="E17" s="443">
        <v>773257</v>
      </c>
      <c r="F17" s="535"/>
    </row>
    <row r="18" spans="1:6" s="43" customFormat="1" ht="11.4" x14ac:dyDescent="0.2">
      <c r="A18" s="43" t="s">
        <v>571</v>
      </c>
      <c r="B18" s="444">
        <v>-3.5045718637732759E-2</v>
      </c>
      <c r="C18" s="444">
        <v>7.9151192811344417E-2</v>
      </c>
      <c r="D18" s="444">
        <v>3.2493713628852561E-2</v>
      </c>
      <c r="E18" s="444">
        <f>E17/D17-1</f>
        <v>7.6114305754254374E-2</v>
      </c>
    </row>
    <row r="19" spans="1:6" s="27" customFormat="1" ht="12.75" customHeight="1" x14ac:dyDescent="0.25">
      <c r="B19" s="445"/>
      <c r="C19" s="445"/>
      <c r="D19" s="445"/>
      <c r="E19" s="445"/>
    </row>
    <row r="20" spans="1:6" s="33" customFormat="1" ht="13.8" x14ac:dyDescent="0.25">
      <c r="A20" s="33" t="s">
        <v>580</v>
      </c>
      <c r="B20" s="555"/>
      <c r="C20" s="555"/>
      <c r="D20" s="555"/>
      <c r="E20" s="555"/>
    </row>
    <row r="21" spans="1:6" s="33" customFormat="1" ht="12.75" customHeight="1" x14ac:dyDescent="0.25">
      <c r="B21" s="446"/>
      <c r="C21" s="446"/>
      <c r="D21" s="446"/>
      <c r="E21" s="446"/>
    </row>
    <row r="22" spans="1:6" s="27" customFormat="1" ht="13.8" x14ac:dyDescent="0.25">
      <c r="A22" s="27" t="s">
        <v>363</v>
      </c>
      <c r="B22" s="447">
        <v>889036</v>
      </c>
      <c r="C22" s="447">
        <v>895958</v>
      </c>
      <c r="D22" s="447">
        <v>1016432</v>
      </c>
      <c r="E22" s="447">
        <v>1035447</v>
      </c>
      <c r="F22" s="117"/>
    </row>
    <row r="23" spans="1:6" s="27" customFormat="1" ht="6.75" customHeight="1" x14ac:dyDescent="0.25">
      <c r="B23" s="447"/>
      <c r="C23" s="447"/>
      <c r="D23" s="447"/>
      <c r="E23" s="447"/>
    </row>
    <row r="24" spans="1:6" s="43" customFormat="1" ht="11.4" x14ac:dyDescent="0.2">
      <c r="A24" s="43" t="s">
        <v>364</v>
      </c>
      <c r="B24" s="448">
        <v>244934</v>
      </c>
      <c r="C24" s="448">
        <v>235032</v>
      </c>
      <c r="D24" s="448">
        <v>300814</v>
      </c>
      <c r="E24" s="448">
        <v>311562</v>
      </c>
    </row>
    <row r="25" spans="1:6" s="43" customFormat="1" ht="11.4" x14ac:dyDescent="0.2">
      <c r="A25" s="43" t="s">
        <v>365</v>
      </c>
      <c r="B25" s="448">
        <v>111806</v>
      </c>
      <c r="C25" s="448">
        <v>114640</v>
      </c>
      <c r="D25" s="448">
        <v>118714</v>
      </c>
      <c r="E25" s="448">
        <v>123087</v>
      </c>
    </row>
    <row r="26" spans="1:6" s="43" customFormat="1" ht="11.4" x14ac:dyDescent="0.2">
      <c r="A26" s="43" t="s">
        <v>366</v>
      </c>
      <c r="B26" s="448">
        <v>348534</v>
      </c>
      <c r="C26" s="448">
        <v>349906</v>
      </c>
      <c r="D26" s="448">
        <v>381416</v>
      </c>
      <c r="E26" s="448">
        <v>388080</v>
      </c>
    </row>
    <row r="27" spans="1:6" s="43" customFormat="1" ht="11.4" x14ac:dyDescent="0.2">
      <c r="A27" s="43" t="s">
        <v>367</v>
      </c>
      <c r="B27" s="448">
        <v>73184</v>
      </c>
      <c r="C27" s="448">
        <v>79938</v>
      </c>
      <c r="D27" s="448">
        <v>98124</v>
      </c>
      <c r="E27" s="448">
        <v>93587</v>
      </c>
    </row>
    <row r="28" spans="1:6" s="43" customFormat="1" ht="11.4" x14ac:dyDescent="0.2">
      <c r="A28" s="43" t="s">
        <v>1371</v>
      </c>
      <c r="B28" s="449">
        <v>110578</v>
      </c>
      <c r="C28" s="449">
        <v>116442</v>
      </c>
      <c r="D28" s="449">
        <v>117364</v>
      </c>
      <c r="E28" s="449">
        <f>E22-SUM(E24:E27)</f>
        <v>119131</v>
      </c>
    </row>
    <row r="29" spans="1:6" s="43" customFormat="1" ht="12.75" customHeight="1" x14ac:dyDescent="0.2">
      <c r="B29" s="449"/>
      <c r="C29" s="449"/>
      <c r="D29" s="449"/>
      <c r="E29" s="449"/>
    </row>
    <row r="30" spans="1:6" s="27" customFormat="1" ht="13.8" x14ac:dyDescent="0.25">
      <c r="A30" s="27" t="s">
        <v>581</v>
      </c>
      <c r="B30" s="447">
        <v>32057</v>
      </c>
      <c r="C30" s="447">
        <v>35111</v>
      </c>
      <c r="D30" s="447">
        <v>37064</v>
      </c>
      <c r="E30" s="447">
        <v>37272</v>
      </c>
    </row>
    <row r="31" spans="1:6" s="27" customFormat="1" ht="13.8" x14ac:dyDescent="0.25">
      <c r="A31" s="27" t="s">
        <v>582</v>
      </c>
      <c r="B31" s="447">
        <v>62373</v>
      </c>
      <c r="C31" s="447">
        <v>62056</v>
      </c>
      <c r="D31" s="447">
        <v>65333</v>
      </c>
      <c r="E31" s="447">
        <v>70922</v>
      </c>
    </row>
    <row r="32" spans="1:6" s="27" customFormat="1" ht="12" customHeight="1" x14ac:dyDescent="0.25">
      <c r="B32" s="447"/>
      <c r="C32" s="447"/>
      <c r="D32" s="447"/>
      <c r="E32" s="447"/>
    </row>
    <row r="33" spans="1:6" s="27" customFormat="1" ht="13.8" x14ac:dyDescent="0.25">
      <c r="A33" s="27" t="s">
        <v>1722</v>
      </c>
      <c r="B33" s="447">
        <v>29634</v>
      </c>
      <c r="C33" s="447">
        <v>30835</v>
      </c>
      <c r="D33" s="447">
        <v>30766</v>
      </c>
      <c r="E33" s="447">
        <v>32926</v>
      </c>
    </row>
    <row r="34" spans="1:6" s="43" customFormat="1" ht="11.4" x14ac:dyDescent="0.2">
      <c r="B34" s="449"/>
      <c r="C34" s="449"/>
      <c r="D34" s="449"/>
      <c r="E34" s="449"/>
    </row>
    <row r="35" spans="1:6" s="27" customFormat="1" ht="13.8" x14ac:dyDescent="0.25">
      <c r="A35" s="27" t="s">
        <v>419</v>
      </c>
      <c r="B35" s="447">
        <v>79030</v>
      </c>
      <c r="C35" s="447">
        <v>97018</v>
      </c>
      <c r="D35" s="447">
        <f>SUM(D37:D38)</f>
        <v>98043</v>
      </c>
      <c r="E35" s="447">
        <f>SUM(E37:E38)</f>
        <v>106364</v>
      </c>
    </row>
    <row r="36" spans="1:6" s="27" customFormat="1" ht="6.75" customHeight="1" x14ac:dyDescent="0.25">
      <c r="B36" s="447"/>
      <c r="C36" s="447"/>
      <c r="D36" s="447"/>
      <c r="E36" s="447"/>
    </row>
    <row r="37" spans="1:6" s="43" customFormat="1" ht="11.4" x14ac:dyDescent="0.2">
      <c r="A37" s="43" t="s">
        <v>420</v>
      </c>
      <c r="B37" s="448">
        <v>22604</v>
      </c>
      <c r="C37" s="448">
        <v>23914</v>
      </c>
      <c r="D37" s="448">
        <v>27298</v>
      </c>
      <c r="E37" s="448">
        <v>41624</v>
      </c>
    </row>
    <row r="38" spans="1:6" s="43" customFormat="1" ht="11.4" x14ac:dyDescent="0.2">
      <c r="A38" s="43" t="s">
        <v>421</v>
      </c>
      <c r="B38" s="449">
        <v>56426</v>
      </c>
      <c r="C38" s="449">
        <v>73104</v>
      </c>
      <c r="D38" s="449">
        <v>70745</v>
      </c>
      <c r="E38" s="449">
        <v>64740</v>
      </c>
    </row>
    <row r="39" spans="1:6" s="43" customFormat="1" ht="11.4" x14ac:dyDescent="0.2">
      <c r="B39" s="449"/>
      <c r="C39" s="449"/>
      <c r="D39" s="449"/>
      <c r="E39" s="449"/>
    </row>
    <row r="40" spans="1:6" s="43" customFormat="1" ht="13.8" x14ac:dyDescent="0.25">
      <c r="A40" s="27" t="s">
        <v>422</v>
      </c>
      <c r="B40" s="447">
        <v>12676</v>
      </c>
      <c r="C40" s="447">
        <v>11433</v>
      </c>
      <c r="D40" s="447">
        <v>11153</v>
      </c>
      <c r="E40" s="447">
        <v>11988</v>
      </c>
    </row>
    <row r="41" spans="1:6" s="27" customFormat="1" ht="4.5" customHeight="1" x14ac:dyDescent="0.25">
      <c r="B41" s="450"/>
      <c r="C41" s="450"/>
      <c r="D41" s="450"/>
      <c r="E41" s="450"/>
    </row>
    <row r="42" spans="1:6" s="33" customFormat="1" ht="13.8" x14ac:dyDescent="0.25">
      <c r="A42" s="33" t="s">
        <v>1348</v>
      </c>
      <c r="B42" s="443">
        <v>1104806</v>
      </c>
      <c r="C42" s="443">
        <v>1132411</v>
      </c>
      <c r="D42" s="443">
        <f>D22+D30+D31+D33+D35+D40</f>
        <v>1258791</v>
      </c>
      <c r="E42" s="443">
        <f>E22+E30+E31+E33+E35+E40</f>
        <v>1294919</v>
      </c>
      <c r="F42" s="535"/>
    </row>
    <row r="43" spans="1:6" s="43" customFormat="1" ht="11.4" x14ac:dyDescent="0.2">
      <c r="A43" s="43" t="s">
        <v>571</v>
      </c>
      <c r="B43" s="444">
        <v>5.3131973458320658E-2</v>
      </c>
      <c r="C43" s="444">
        <v>2.4986287185261524E-2</v>
      </c>
      <c r="D43" s="444">
        <f>D42/C42-1</f>
        <v>0.11160258951917634</v>
      </c>
      <c r="E43" s="444">
        <f>E42/D42-1</f>
        <v>2.8700554738634088E-2</v>
      </c>
    </row>
    <row r="44" spans="1:6" s="27" customFormat="1" ht="13.8" x14ac:dyDescent="0.25">
      <c r="E44" s="1330"/>
    </row>
    <row r="45" spans="1:6" s="27" customFormat="1" ht="13.8" x14ac:dyDescent="0.25">
      <c r="E45" s="1330"/>
    </row>
    <row r="46" spans="1:6" s="33" customFormat="1" ht="13.8" x14ac:dyDescent="0.25">
      <c r="A46" s="33" t="s">
        <v>360</v>
      </c>
      <c r="B46" s="57">
        <v>1749711</v>
      </c>
      <c r="C46" s="57">
        <v>1828361</v>
      </c>
      <c r="D46" s="57">
        <f>D17+D42</f>
        <v>1977355</v>
      </c>
      <c r="E46" s="57">
        <f>E17+E42</f>
        <v>2068176</v>
      </c>
      <c r="F46" s="535"/>
    </row>
    <row r="47" spans="1:6" s="27" customFormat="1" ht="13.8" x14ac:dyDescent="0.25">
      <c r="D47" s="1207"/>
      <c r="E47" s="1330"/>
    </row>
    <row r="48" spans="1:6" s="27" customFormat="1" ht="13.8" x14ac:dyDescent="0.25">
      <c r="A48" s="27" t="s">
        <v>775</v>
      </c>
      <c r="B48" s="37">
        <v>8996</v>
      </c>
      <c r="C48" s="37">
        <v>9060</v>
      </c>
      <c r="D48" s="37">
        <v>9710</v>
      </c>
      <c r="E48" s="37">
        <v>10515</v>
      </c>
      <c r="F48" s="535"/>
    </row>
    <row r="49" spans="1:6" s="27" customFormat="1" ht="4.5" customHeight="1" x14ac:dyDescent="0.25">
      <c r="B49" s="114"/>
      <c r="C49" s="114"/>
      <c r="D49" s="114"/>
      <c r="E49" s="114"/>
    </row>
    <row r="50" spans="1:6" s="33" customFormat="1" ht="14.4" thickBot="1" x14ac:dyDescent="0.3">
      <c r="A50" s="33" t="s">
        <v>362</v>
      </c>
      <c r="B50" s="180">
        <v>1758707</v>
      </c>
      <c r="C50" s="180">
        <v>1837421</v>
      </c>
      <c r="D50" s="180">
        <f>D46+D48</f>
        <v>1987065</v>
      </c>
      <c r="E50" s="180">
        <f>E46+E48</f>
        <v>2078691</v>
      </c>
      <c r="F50" s="535"/>
    </row>
    <row r="51" spans="1:6" s="43" customFormat="1" ht="12" thickTop="1" x14ac:dyDescent="0.2">
      <c r="A51" s="43" t="s">
        <v>571</v>
      </c>
      <c r="B51" s="270">
        <v>1.8683414704500745E-2</v>
      </c>
      <c r="C51" s="270">
        <v>4.475674458565293E-2</v>
      </c>
      <c r="D51" s="270">
        <f>D50/C50-1</f>
        <v>8.1442413034356287E-2</v>
      </c>
      <c r="E51" s="270">
        <f>E50/D50-1</f>
        <v>4.6111224343441171E-2</v>
      </c>
    </row>
    <row r="52" spans="1:6" x14ac:dyDescent="0.25">
      <c r="A52" s="82"/>
      <c r="B52" s="82"/>
      <c r="C52" s="82"/>
    </row>
    <row r="54" spans="1:6" ht="16.5" customHeight="1" x14ac:dyDescent="0.25">
      <c r="A54" s="1457" t="s">
        <v>2573</v>
      </c>
      <c r="B54" s="1457"/>
      <c r="C54" s="1457"/>
      <c r="D54" s="1457"/>
      <c r="E54" s="1457"/>
    </row>
    <row r="56" spans="1:6" ht="13.8" x14ac:dyDescent="0.25">
      <c r="A56" s="165"/>
    </row>
    <row r="59" spans="1:6" x14ac:dyDescent="0.25">
      <c r="B59" s="459"/>
      <c r="C59" s="459"/>
      <c r="D59" s="459"/>
      <c r="E59" s="459"/>
    </row>
  </sheetData>
  <customSheetViews>
    <customSheetView guid="{F67F5823-51D5-4D47-B100-5B47C1E6BCB9}" showPageBreaks="1" fitToPage="1" printArea="1">
      <selection activeCell="E63" sqref="E63"/>
      <pageMargins left="0.75" right="0.75" top="1" bottom="1" header="0.5" footer="0.5"/>
      <printOptions horizontalCentered="1"/>
      <pageSetup scale="84"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E63" sqref="E63"/>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6">
    <mergeCell ref="A6:E6"/>
    <mergeCell ref="A54:E54"/>
    <mergeCell ref="A1:E1"/>
    <mergeCell ref="A3:E3"/>
    <mergeCell ref="A4:E4"/>
    <mergeCell ref="A5:E5"/>
  </mergeCells>
  <phoneticPr fontId="0" type="noConversion"/>
  <hyperlinks>
    <hyperlink ref="A54:E54" r:id="rId3" display="Source: P.E.I. Department of Finance, Public Accounts, volume I, Financial Statements 2013 - 2016."/>
  </hyperlinks>
  <printOptions horizontalCentered="1"/>
  <pageMargins left="0.74803149606299202" right="0.74803149606299202" top="0.98425196850393704" bottom="0.98425196850393704" header="0.511811023622047" footer="0.511811023622047"/>
  <pageSetup scale="84" firstPageNumber="27" orientation="portrait" useFirstPageNumber="1" r:id="rId4"/>
  <headerFooter alignWithMargins="0"/>
  <legacyDrawingHF r:id="rId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0"/>
    <pageSetUpPr fitToPage="1"/>
  </sheetPr>
  <dimension ref="A1:E53"/>
  <sheetViews>
    <sheetView zoomScaleNormal="100" workbookViewId="0">
      <selection sqref="A1:E1"/>
    </sheetView>
  </sheetViews>
  <sheetFormatPr defaultRowHeight="13.2" x14ac:dyDescent="0.25"/>
  <cols>
    <col min="1" max="1" width="51.5546875" style="523" customWidth="1"/>
    <col min="2" max="4" width="15.5546875" customWidth="1"/>
    <col min="5" max="5" width="15.5546875" style="82" customWidth="1"/>
    <col min="6" max="6" width="11.88671875" bestFit="1" customWidth="1"/>
    <col min="7" max="7" width="12.5546875" bestFit="1" customWidth="1"/>
  </cols>
  <sheetData>
    <row r="1" spans="1:5" ht="17.399999999999999" x14ac:dyDescent="0.3">
      <c r="A1" s="1436" t="s">
        <v>2653</v>
      </c>
      <c r="B1" s="1436"/>
      <c r="C1" s="1436"/>
      <c r="D1" s="1436"/>
      <c r="E1" s="1436"/>
    </row>
    <row r="2" spans="1:5" ht="17.399999999999999" x14ac:dyDescent="0.3">
      <c r="A2" s="1097"/>
    </row>
    <row r="3" spans="1:5" ht="17.399999999999999" x14ac:dyDescent="0.3">
      <c r="A3" s="1437" t="s">
        <v>423</v>
      </c>
      <c r="B3" s="1437"/>
      <c r="C3" s="1437"/>
      <c r="D3" s="1437"/>
      <c r="E3" s="1437"/>
    </row>
    <row r="4" spans="1:5" ht="17.399999999999999" x14ac:dyDescent="0.3">
      <c r="A4" s="1437" t="s">
        <v>2571</v>
      </c>
      <c r="B4" s="1437"/>
      <c r="C4" s="1437"/>
      <c r="D4" s="1437"/>
      <c r="E4" s="1437"/>
    </row>
    <row r="5" spans="1:5" ht="17.399999999999999" x14ac:dyDescent="0.3">
      <c r="A5" s="1437" t="s">
        <v>53</v>
      </c>
      <c r="B5" s="1437"/>
      <c r="C5" s="1437"/>
      <c r="D5" s="1437"/>
      <c r="E5" s="1437"/>
    </row>
    <row r="6" spans="1:5" ht="15.6" x14ac:dyDescent="0.3">
      <c r="A6" s="1445" t="s">
        <v>1394</v>
      </c>
      <c r="B6" s="1445"/>
      <c r="C6" s="1445"/>
      <c r="D6" s="1445"/>
      <c r="E6" s="1445"/>
    </row>
    <row r="8" spans="1:5" s="29" customFormat="1" ht="17.25" customHeight="1" x14ac:dyDescent="0.3">
      <c r="A8" s="698"/>
      <c r="B8" s="1030" t="s">
        <v>1973</v>
      </c>
      <c r="C8" s="1094" t="s">
        <v>2164</v>
      </c>
      <c r="D8" s="1206" t="s">
        <v>2319</v>
      </c>
      <c r="E8" s="1322" t="s">
        <v>2572</v>
      </c>
    </row>
    <row r="9" spans="1:5" ht="4.5" customHeight="1" thickBot="1" x14ac:dyDescent="0.3">
      <c r="A9" s="472"/>
      <c r="B9" s="134"/>
      <c r="C9" s="134"/>
      <c r="D9" s="134"/>
      <c r="E9" s="134"/>
    </row>
    <row r="10" spans="1:5" ht="4.5" customHeight="1" x14ac:dyDescent="0.25">
      <c r="B10" s="82"/>
      <c r="C10" s="82"/>
      <c r="D10" s="82"/>
    </row>
    <row r="11" spans="1:5" s="33" customFormat="1" ht="13.8" x14ac:dyDescent="0.25">
      <c r="A11" s="446" t="s">
        <v>424</v>
      </c>
    </row>
    <row r="12" spans="1:5" s="27" customFormat="1" ht="12.75" customHeight="1" x14ac:dyDescent="0.25">
      <c r="A12" s="445"/>
      <c r="B12" s="445"/>
      <c r="C12" s="445"/>
      <c r="D12" s="445"/>
      <c r="E12" s="445"/>
    </row>
    <row r="13" spans="1:5" s="27" customFormat="1" ht="12.75" customHeight="1" x14ac:dyDescent="0.25">
      <c r="A13" s="445" t="s">
        <v>1919</v>
      </c>
      <c r="B13" s="451">
        <v>70773</v>
      </c>
      <c r="C13" s="451">
        <v>66788</v>
      </c>
      <c r="D13" s="451">
        <v>74898</v>
      </c>
      <c r="E13" s="451">
        <v>103577</v>
      </c>
    </row>
    <row r="14" spans="1:5" s="27" customFormat="1" ht="12.75" customHeight="1" x14ac:dyDescent="0.25">
      <c r="A14" s="1098" t="s">
        <v>1975</v>
      </c>
      <c r="B14" s="537">
        <v>21510</v>
      </c>
      <c r="C14" s="537">
        <v>17161</v>
      </c>
      <c r="D14" s="537">
        <v>17284</v>
      </c>
      <c r="E14" s="537">
        <v>16849</v>
      </c>
    </row>
    <row r="15" spans="1:5" s="27" customFormat="1" ht="12.75" customHeight="1" x14ac:dyDescent="0.25">
      <c r="A15" s="1098" t="s">
        <v>280</v>
      </c>
      <c r="B15" s="537">
        <v>88</v>
      </c>
      <c r="C15" s="537">
        <v>5</v>
      </c>
      <c r="D15" s="537">
        <v>5</v>
      </c>
      <c r="E15" s="537">
        <v>10</v>
      </c>
    </row>
    <row r="16" spans="1:5" s="1330" customFormat="1" ht="12.75" customHeight="1" x14ac:dyDescent="0.25">
      <c r="A16" s="1098" t="s">
        <v>1976</v>
      </c>
      <c r="B16" s="449">
        <v>26568</v>
      </c>
      <c r="C16" s="449">
        <v>25541</v>
      </c>
      <c r="D16" s="449">
        <v>33722</v>
      </c>
      <c r="E16" s="449">
        <v>61230</v>
      </c>
    </row>
    <row r="17" spans="1:5" s="1330" customFormat="1" ht="12.75" customHeight="1" x14ac:dyDescent="0.25">
      <c r="A17" s="1098" t="s">
        <v>1977</v>
      </c>
      <c r="B17" s="449">
        <v>22607</v>
      </c>
      <c r="C17" s="449">
        <v>24081</v>
      </c>
      <c r="D17" s="449">
        <v>23887</v>
      </c>
      <c r="E17" s="449">
        <v>25488</v>
      </c>
    </row>
    <row r="18" spans="1:5" s="1396" customFormat="1" ht="12.75" customHeight="1" x14ac:dyDescent="0.25">
      <c r="A18" s="1098"/>
      <c r="B18" s="449"/>
      <c r="C18" s="449"/>
      <c r="D18" s="449"/>
      <c r="E18" s="449"/>
    </row>
    <row r="19" spans="1:5" s="27" customFormat="1" ht="12.75" customHeight="1" x14ac:dyDescent="0.25">
      <c r="A19" s="445" t="s">
        <v>37</v>
      </c>
      <c r="B19" s="452">
        <v>1832</v>
      </c>
      <c r="C19" s="452">
        <v>1960</v>
      </c>
      <c r="D19" s="452">
        <v>2005</v>
      </c>
      <c r="E19" s="452">
        <v>1943</v>
      </c>
    </row>
    <row r="20" spans="1:5" s="1396" customFormat="1" ht="12.75" customHeight="1" x14ac:dyDescent="0.25">
      <c r="A20" s="445"/>
      <c r="B20" s="452"/>
      <c r="C20" s="452"/>
      <c r="D20" s="452"/>
      <c r="E20" s="452"/>
    </row>
    <row r="21" spans="1:5" s="27" customFormat="1" ht="12.75" customHeight="1" x14ac:dyDescent="0.25">
      <c r="A21" s="445" t="s">
        <v>1920</v>
      </c>
      <c r="B21" s="452">
        <v>19803</v>
      </c>
      <c r="C21" s="452">
        <v>20673</v>
      </c>
      <c r="D21" s="452">
        <v>45133</v>
      </c>
      <c r="E21" s="452">
        <v>56356</v>
      </c>
    </row>
    <row r="22" spans="1:5" s="1396" customFormat="1" ht="12.75" customHeight="1" x14ac:dyDescent="0.25">
      <c r="A22" s="445"/>
      <c r="B22" s="452"/>
      <c r="C22" s="452"/>
      <c r="D22" s="452"/>
      <c r="E22" s="452"/>
    </row>
    <row r="23" spans="1:5" s="27" customFormat="1" ht="12.75" customHeight="1" x14ac:dyDescent="0.25">
      <c r="A23" s="445" t="s">
        <v>1922</v>
      </c>
      <c r="B23" s="451">
        <v>64859</v>
      </c>
      <c r="C23" s="451">
        <v>66011</v>
      </c>
      <c r="D23" s="451">
        <v>71349</v>
      </c>
      <c r="E23" s="451">
        <v>64448</v>
      </c>
    </row>
    <row r="24" spans="1:5" s="27" customFormat="1" ht="12.75" customHeight="1" x14ac:dyDescent="0.25">
      <c r="A24" s="1098" t="s">
        <v>1981</v>
      </c>
      <c r="B24" s="537">
        <v>964</v>
      </c>
      <c r="C24" s="537">
        <v>1001</v>
      </c>
      <c r="D24" s="537">
        <v>1020</v>
      </c>
      <c r="E24" s="537">
        <v>1053</v>
      </c>
    </row>
    <row r="25" spans="1:5" s="27" customFormat="1" ht="12.75" customHeight="1" x14ac:dyDescent="0.25">
      <c r="A25" s="1098" t="s">
        <v>1495</v>
      </c>
      <c r="B25" s="537">
        <v>34626</v>
      </c>
      <c r="C25" s="537">
        <v>37162</v>
      </c>
      <c r="D25" s="537">
        <v>43713</v>
      </c>
      <c r="E25" s="537">
        <v>41435</v>
      </c>
    </row>
    <row r="26" spans="1:5" s="27" customFormat="1" ht="12.75" customHeight="1" x14ac:dyDescent="0.25">
      <c r="A26" s="1098" t="s">
        <v>1723</v>
      </c>
      <c r="B26" s="537">
        <v>7359</v>
      </c>
      <c r="C26" s="537">
        <v>7314</v>
      </c>
      <c r="D26" s="537">
        <v>5697</v>
      </c>
      <c r="E26" s="537">
        <v>559</v>
      </c>
    </row>
    <row r="27" spans="1:5" s="27" customFormat="1" ht="12.75" customHeight="1" x14ac:dyDescent="0.25">
      <c r="A27" s="1098" t="s">
        <v>1601</v>
      </c>
      <c r="B27" s="537">
        <v>356</v>
      </c>
      <c r="C27" s="537">
        <v>7</v>
      </c>
      <c r="D27" s="537">
        <v>7</v>
      </c>
      <c r="E27" s="537">
        <v>3</v>
      </c>
    </row>
    <row r="28" spans="1:5" s="27" customFormat="1" ht="12.75" customHeight="1" x14ac:dyDescent="0.25">
      <c r="A28" s="1098" t="s">
        <v>1496</v>
      </c>
      <c r="B28" s="537">
        <v>823</v>
      </c>
      <c r="C28" s="537">
        <v>850</v>
      </c>
      <c r="D28" s="537">
        <v>513</v>
      </c>
      <c r="E28" s="537">
        <v>804</v>
      </c>
    </row>
    <row r="29" spans="1:5" s="27" customFormat="1" ht="12.75" customHeight="1" x14ac:dyDescent="0.25">
      <c r="A29" s="1098" t="s">
        <v>1498</v>
      </c>
      <c r="B29" s="537">
        <v>20731</v>
      </c>
      <c r="C29" s="537">
        <v>19677</v>
      </c>
      <c r="D29" s="537">
        <v>20399</v>
      </c>
      <c r="E29" s="537">
        <v>20594</v>
      </c>
    </row>
    <row r="30" spans="1:5" s="1396" customFormat="1" ht="12.75" customHeight="1" x14ac:dyDescent="0.25">
      <c r="A30" s="1098"/>
      <c r="B30" s="537"/>
      <c r="C30" s="537"/>
      <c r="D30" s="537"/>
      <c r="E30" s="537"/>
    </row>
    <row r="31" spans="1:5" s="27" customFormat="1" ht="12.75" customHeight="1" x14ac:dyDescent="0.25">
      <c r="A31" s="445" t="s">
        <v>1921</v>
      </c>
      <c r="B31" s="451">
        <v>242790</v>
      </c>
      <c r="C31" s="451">
        <v>255426</v>
      </c>
      <c r="D31" s="451">
        <v>266028</v>
      </c>
      <c r="E31" s="451">
        <v>278209</v>
      </c>
    </row>
    <row r="32" spans="1:5" s="27" customFormat="1" ht="12.75" customHeight="1" x14ac:dyDescent="0.25">
      <c r="A32" s="1098" t="s">
        <v>1982</v>
      </c>
      <c r="B32" s="537">
        <v>28107</v>
      </c>
      <c r="C32" s="537">
        <v>33017</v>
      </c>
      <c r="D32" s="537">
        <v>36637</v>
      </c>
      <c r="E32" s="537">
        <v>42687</v>
      </c>
    </row>
    <row r="33" spans="1:5" s="27" customFormat="1" ht="12.75" customHeight="1" x14ac:dyDescent="0.25">
      <c r="A33" s="1098" t="s">
        <v>1497</v>
      </c>
      <c r="B33" s="537">
        <v>1527</v>
      </c>
      <c r="C33" s="537">
        <v>1491</v>
      </c>
      <c r="D33" s="537">
        <v>1478</v>
      </c>
      <c r="E33" s="537">
        <v>1600</v>
      </c>
    </row>
    <row r="34" spans="1:5" s="27" customFormat="1" ht="12.75" customHeight="1" x14ac:dyDescent="0.25">
      <c r="A34" s="1098" t="s">
        <v>2165</v>
      </c>
      <c r="B34" s="537">
        <v>195194</v>
      </c>
      <c r="C34" s="537">
        <v>203624</v>
      </c>
      <c r="D34" s="537">
        <v>208632</v>
      </c>
      <c r="E34" s="537">
        <v>214091</v>
      </c>
    </row>
    <row r="35" spans="1:5" s="27" customFormat="1" ht="12.75" customHeight="1" x14ac:dyDescent="0.25">
      <c r="A35" s="1098" t="s">
        <v>269</v>
      </c>
      <c r="B35" s="537">
        <v>15105</v>
      </c>
      <c r="C35" s="537">
        <v>14628</v>
      </c>
      <c r="D35" s="537">
        <v>16415</v>
      </c>
      <c r="E35" s="537">
        <v>16583</v>
      </c>
    </row>
    <row r="36" spans="1:5" s="27" customFormat="1" ht="12.75" customHeight="1" x14ac:dyDescent="0.25">
      <c r="A36" s="1098" t="s">
        <v>1191</v>
      </c>
      <c r="B36" s="537">
        <v>2857</v>
      </c>
      <c r="C36" s="537">
        <v>2666</v>
      </c>
      <c r="D36" s="537">
        <v>2866</v>
      </c>
      <c r="E36" s="537">
        <v>3248</v>
      </c>
    </row>
    <row r="37" spans="1:5" s="1396" customFormat="1" ht="12.75" customHeight="1" x14ac:dyDescent="0.25">
      <c r="A37" s="1098"/>
      <c r="B37" s="537"/>
      <c r="C37" s="537"/>
      <c r="D37" s="537"/>
      <c r="E37" s="537"/>
    </row>
    <row r="38" spans="1:5" s="27" customFormat="1" ht="12.75" customHeight="1" x14ac:dyDescent="0.25">
      <c r="A38" s="445" t="s">
        <v>1193</v>
      </c>
      <c r="B38" s="452">
        <v>6736</v>
      </c>
      <c r="C38" s="452">
        <v>6684</v>
      </c>
      <c r="D38" s="452">
        <v>7080</v>
      </c>
      <c r="E38" s="452">
        <v>7426</v>
      </c>
    </row>
    <row r="39" spans="1:5" s="1396" customFormat="1" ht="12.75" customHeight="1" x14ac:dyDescent="0.25">
      <c r="A39" s="445"/>
      <c r="B39" s="452"/>
      <c r="C39" s="452"/>
      <c r="D39" s="452"/>
      <c r="E39" s="452"/>
    </row>
    <row r="40" spans="1:5" s="27" customFormat="1" ht="12.75" customHeight="1" x14ac:dyDescent="0.25">
      <c r="A40" s="445" t="s">
        <v>1925</v>
      </c>
      <c r="B40" s="452">
        <v>96263</v>
      </c>
      <c r="C40" s="452">
        <v>106838</v>
      </c>
      <c r="D40" s="452">
        <v>110694</v>
      </c>
      <c r="E40" s="452">
        <v>126750</v>
      </c>
    </row>
    <row r="41" spans="1:5" s="27" customFormat="1" ht="12.75" customHeight="1" x14ac:dyDescent="0.25">
      <c r="A41" s="1098" t="s">
        <v>1983</v>
      </c>
      <c r="B41" s="537">
        <v>84945</v>
      </c>
      <c r="C41" s="537">
        <v>95130</v>
      </c>
      <c r="D41" s="537">
        <v>98987</v>
      </c>
      <c r="E41" s="537">
        <v>112901</v>
      </c>
    </row>
    <row r="42" spans="1:5" s="27" customFormat="1" ht="12.75" customHeight="1" x14ac:dyDescent="0.25">
      <c r="A42" s="1098" t="s">
        <v>1979</v>
      </c>
      <c r="B42" s="449">
        <v>11318</v>
      </c>
      <c r="C42" s="449">
        <v>11708</v>
      </c>
      <c r="D42" s="449">
        <v>11707</v>
      </c>
      <c r="E42" s="449">
        <v>13849</v>
      </c>
    </row>
    <row r="43" spans="1:5" s="1396" customFormat="1" ht="12.75" customHeight="1" x14ac:dyDescent="0.25">
      <c r="A43" s="1098"/>
      <c r="B43" s="449"/>
      <c r="C43" s="449"/>
      <c r="D43" s="449"/>
      <c r="E43" s="449"/>
    </row>
    <row r="44" spans="1:5" s="27" customFormat="1" ht="12.75" customHeight="1" x14ac:dyDescent="0.25">
      <c r="A44" s="445" t="s">
        <v>1923</v>
      </c>
      <c r="B44" s="452">
        <v>139301</v>
      </c>
      <c r="C44" s="452">
        <v>141402</v>
      </c>
      <c r="D44" s="452">
        <v>112802</v>
      </c>
      <c r="E44" s="452">
        <v>122712</v>
      </c>
    </row>
    <row r="45" spans="1:5" s="27" customFormat="1" ht="12.75" customHeight="1" x14ac:dyDescent="0.25">
      <c r="A45" s="1098" t="s">
        <v>1974</v>
      </c>
      <c r="B45" s="449">
        <v>69182</v>
      </c>
      <c r="C45" s="449">
        <v>71550</v>
      </c>
      <c r="D45" s="449">
        <v>49999</v>
      </c>
      <c r="E45" s="449">
        <v>51612</v>
      </c>
    </row>
    <row r="46" spans="1:5" s="27" customFormat="1" ht="12.75" customHeight="1" x14ac:dyDescent="0.25">
      <c r="A46" s="1098" t="s">
        <v>54</v>
      </c>
      <c r="B46" s="449">
        <v>188</v>
      </c>
      <c r="C46" s="449">
        <v>63</v>
      </c>
      <c r="D46" s="537" t="s">
        <v>1278</v>
      </c>
      <c r="E46" s="537" t="s">
        <v>1278</v>
      </c>
    </row>
    <row r="47" spans="1:5" s="27" customFormat="1" ht="12.75" customHeight="1" x14ac:dyDescent="0.25">
      <c r="A47" s="1098" t="s">
        <v>1041</v>
      </c>
      <c r="B47" s="449">
        <v>3761</v>
      </c>
      <c r="C47" s="449">
        <v>8240</v>
      </c>
      <c r="D47" s="449">
        <v>3639</v>
      </c>
      <c r="E47" s="449">
        <v>9371</v>
      </c>
    </row>
    <row r="48" spans="1:5" s="27" customFormat="1" ht="12.75" customHeight="1" x14ac:dyDescent="0.25">
      <c r="A48" s="1098" t="s">
        <v>1040</v>
      </c>
      <c r="B48" s="449">
        <v>56987</v>
      </c>
      <c r="C48" s="449">
        <v>51167</v>
      </c>
      <c r="D48" s="449">
        <v>50865</v>
      </c>
      <c r="E48" s="449">
        <v>51367</v>
      </c>
    </row>
    <row r="49" spans="1:5" s="27" customFormat="1" ht="12.75" customHeight="1" x14ac:dyDescent="0.25">
      <c r="A49" s="1098" t="s">
        <v>1460</v>
      </c>
      <c r="B49" s="449">
        <v>4829</v>
      </c>
      <c r="C49" s="449">
        <v>56554</v>
      </c>
      <c r="D49" s="449">
        <v>5477</v>
      </c>
      <c r="E49" s="449">
        <v>5690</v>
      </c>
    </row>
    <row r="50" spans="1:5" s="27" customFormat="1" ht="12.75" customHeight="1" x14ac:dyDescent="0.25">
      <c r="A50" s="1098" t="s">
        <v>268</v>
      </c>
      <c r="B50" s="537">
        <v>4354</v>
      </c>
      <c r="C50" s="537">
        <v>4355</v>
      </c>
      <c r="D50" s="537">
        <v>2822</v>
      </c>
      <c r="E50" s="537">
        <v>4672</v>
      </c>
    </row>
    <row r="51" spans="1:5" s="27" customFormat="1" ht="13.8" x14ac:dyDescent="0.25">
      <c r="A51" s="445"/>
    </row>
    <row r="52" spans="1:5" s="27" customFormat="1" ht="13.8" x14ac:dyDescent="0.25">
      <c r="A52" s="1099"/>
      <c r="B52" s="37"/>
      <c r="C52" s="37"/>
      <c r="D52" s="37"/>
      <c r="E52" s="37"/>
    </row>
    <row r="53" spans="1:5" s="27" customFormat="1" ht="13.8" x14ac:dyDescent="0.25">
      <c r="A53" s="445"/>
    </row>
  </sheetData>
  <customSheetViews>
    <customSheetView guid="{F67F5823-51D5-4D47-B100-5B47C1E6BCB9}" showPageBreaks="1" fitToPage="1" printArea="1" topLeftCell="A49">
      <selection activeCell="E71" sqref="E71"/>
      <pageMargins left="0.75" right="0.75" top="1" bottom="1" header="0.5" footer="0.5"/>
      <printOptions horizontalCentered="1"/>
      <pageSetup scale="60" firstPageNumber="33" orientation="portrait" horizontalDpi="4294967293" verticalDpi="300" r:id="rId1"/>
      <headerFooter alignWithMargins="0">
        <oddFooter>&amp;C&amp;P</oddFooter>
      </headerFooter>
    </customSheetView>
    <customSheetView guid="{9014CDA8-C3FC-41E6-A045-DAEFC55B82B1}" showPageBreaks="1" fitToPage="1" printArea="1" topLeftCell="A49">
      <selection activeCell="E71" sqref="E71"/>
      <pageMargins left="0.75" right="0.75" top="1" bottom="1" header="0.5" footer="0.5"/>
      <printOptions horizontalCentered="1"/>
      <pageSetup scale="63" firstPageNumber="33" orientation="portrait" horizontalDpi="4294967293" verticalDpi="300" r:id="rId2"/>
      <headerFooter alignWithMargins="0">
        <oddFooter>&amp;C&amp;P</oddFooter>
      </headerFooter>
    </customSheetView>
  </customSheetViews>
  <mergeCells count="5">
    <mergeCell ref="A6:E6"/>
    <mergeCell ref="A1:E1"/>
    <mergeCell ref="A3:E3"/>
    <mergeCell ref="A4:E4"/>
    <mergeCell ref="A5:E5"/>
  </mergeCells>
  <phoneticPr fontId="0" type="noConversion"/>
  <printOptions horizontalCentered="1"/>
  <pageMargins left="0.74803149606299202" right="0.74803149606299202" top="0.98425196850393704" bottom="0.98425196850393704" header="0.511811023622047" footer="0.511811023622047"/>
  <pageSetup scale="80" firstPageNumber="27" orientation="portrait" useFirstPageNumber="1" r:id="rId3"/>
  <headerFooter alignWithMargins="0"/>
  <legacyDrawingHF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I59"/>
  <sheetViews>
    <sheetView zoomScaleNormal="100" workbookViewId="0">
      <selection sqref="A1:E1"/>
    </sheetView>
  </sheetViews>
  <sheetFormatPr defaultRowHeight="13.2" x14ac:dyDescent="0.25"/>
  <cols>
    <col min="1" max="1" width="51.5546875" style="523" customWidth="1"/>
    <col min="2" max="4" width="15.5546875" customWidth="1"/>
    <col min="5" max="5" width="15.5546875" style="82" customWidth="1"/>
    <col min="6" max="6" width="11.88671875" bestFit="1" customWidth="1"/>
    <col min="7" max="7" width="12.5546875" bestFit="1" customWidth="1"/>
  </cols>
  <sheetData>
    <row r="1" spans="1:7" ht="17.399999999999999" x14ac:dyDescent="0.3">
      <c r="A1" s="1436" t="s">
        <v>2652</v>
      </c>
      <c r="B1" s="1436"/>
      <c r="C1" s="1436"/>
      <c r="D1" s="1436"/>
      <c r="E1" s="1436"/>
    </row>
    <row r="2" spans="1:7" ht="17.399999999999999" x14ac:dyDescent="0.3">
      <c r="A2" s="1097"/>
    </row>
    <row r="3" spans="1:7" ht="17.399999999999999" x14ac:dyDescent="0.3">
      <c r="A3" s="1437" t="s">
        <v>423</v>
      </c>
      <c r="B3" s="1437"/>
      <c r="C3" s="1437"/>
      <c r="D3" s="1437"/>
      <c r="E3" s="1437"/>
    </row>
    <row r="4" spans="1:7" ht="17.399999999999999" x14ac:dyDescent="0.3">
      <c r="A4" s="1437" t="s">
        <v>2571</v>
      </c>
      <c r="B4" s="1437"/>
      <c r="C4" s="1437"/>
      <c r="D4" s="1437"/>
      <c r="E4" s="1437"/>
    </row>
    <row r="5" spans="1:7" ht="17.399999999999999" x14ac:dyDescent="0.3">
      <c r="A5" s="1437" t="s">
        <v>53</v>
      </c>
      <c r="B5" s="1437"/>
      <c r="C5" s="1437"/>
      <c r="D5" s="1437"/>
      <c r="E5" s="1437"/>
    </row>
    <row r="6" spans="1:7" ht="15.6" x14ac:dyDescent="0.3">
      <c r="A6" s="1445" t="s">
        <v>1394</v>
      </c>
      <c r="B6" s="1445"/>
      <c r="C6" s="1445"/>
      <c r="D6" s="1445"/>
      <c r="E6" s="1445"/>
    </row>
    <row r="8" spans="1:7" s="29" customFormat="1" ht="17.25" customHeight="1" x14ac:dyDescent="0.3">
      <c r="A8" s="698"/>
      <c r="B8" s="1094" t="s">
        <v>1973</v>
      </c>
      <c r="C8" s="1094" t="s">
        <v>2164</v>
      </c>
      <c r="D8" s="1227" t="s">
        <v>2319</v>
      </c>
      <c r="E8" s="1345" t="s">
        <v>2572</v>
      </c>
    </row>
    <row r="9" spans="1:7" ht="4.5" customHeight="1" thickBot="1" x14ac:dyDescent="0.3">
      <c r="A9" s="472"/>
      <c r="B9" s="134"/>
      <c r="C9" s="134"/>
      <c r="D9" s="134"/>
      <c r="E9" s="134"/>
    </row>
    <row r="10" spans="1:7" ht="4.5" customHeight="1" x14ac:dyDescent="0.25">
      <c r="B10" s="82"/>
      <c r="C10" s="82"/>
      <c r="D10" s="82"/>
    </row>
    <row r="11" spans="1:7" s="33" customFormat="1" ht="13.8" x14ac:dyDescent="0.25">
      <c r="A11" s="446" t="s">
        <v>424</v>
      </c>
    </row>
    <row r="12" spans="1:7" s="27" customFormat="1" ht="12.75" customHeight="1" x14ac:dyDescent="0.25">
      <c r="A12" s="445"/>
      <c r="B12" s="445"/>
      <c r="C12" s="445"/>
      <c r="D12" s="445"/>
      <c r="E12" s="445"/>
    </row>
    <row r="13" spans="1:7" s="27" customFormat="1" ht="13.8" x14ac:dyDescent="0.25">
      <c r="A13" s="445" t="s">
        <v>1461</v>
      </c>
      <c r="B13" s="452">
        <v>635805</v>
      </c>
      <c r="C13" s="452">
        <v>659903</v>
      </c>
      <c r="D13" s="452">
        <v>686134</v>
      </c>
      <c r="E13" s="452">
        <v>705765</v>
      </c>
      <c r="G13" s="37"/>
    </row>
    <row r="14" spans="1:7" s="27" customFormat="1" ht="13.8" x14ac:dyDescent="0.25">
      <c r="A14" s="1098" t="s">
        <v>1494</v>
      </c>
      <c r="B14" s="449">
        <v>12260</v>
      </c>
      <c r="C14" s="449">
        <v>11289</v>
      </c>
      <c r="D14" s="449">
        <v>12734</v>
      </c>
      <c r="E14" s="449">
        <v>13301</v>
      </c>
      <c r="G14" s="37"/>
    </row>
    <row r="15" spans="1:7" s="27" customFormat="1" ht="13.8" x14ac:dyDescent="0.25">
      <c r="A15" s="1098" t="s">
        <v>1493</v>
      </c>
      <c r="B15" s="449">
        <v>623545</v>
      </c>
      <c r="C15" s="449">
        <v>648614</v>
      </c>
      <c r="D15" s="449">
        <v>673400</v>
      </c>
      <c r="E15" s="449">
        <v>692464</v>
      </c>
      <c r="G15" s="37"/>
    </row>
    <row r="16" spans="1:7" s="1398" customFormat="1" ht="13.8" x14ac:dyDescent="0.25">
      <c r="A16" s="1098"/>
      <c r="B16" s="449"/>
      <c r="C16" s="449"/>
      <c r="D16" s="449"/>
      <c r="E16" s="449"/>
      <c r="G16" s="37"/>
    </row>
    <row r="17" spans="1:7" s="27" customFormat="1" ht="13.8" x14ac:dyDescent="0.25">
      <c r="A17" s="445" t="s">
        <v>1462</v>
      </c>
      <c r="B17" s="452">
        <v>49937</v>
      </c>
      <c r="C17" s="452">
        <v>51750</v>
      </c>
      <c r="D17" s="452">
        <v>52994</v>
      </c>
      <c r="E17" s="452">
        <v>54876</v>
      </c>
      <c r="G17" s="37"/>
    </row>
    <row r="18" spans="1:7" s="27" customFormat="1" ht="13.8" x14ac:dyDescent="0.25">
      <c r="A18" s="1098" t="s">
        <v>1984</v>
      </c>
      <c r="B18" s="537">
        <v>49470</v>
      </c>
      <c r="C18" s="537">
        <v>51311</v>
      </c>
      <c r="D18" s="537">
        <v>52540</v>
      </c>
      <c r="E18" s="537">
        <v>54405</v>
      </c>
      <c r="G18" s="37"/>
    </row>
    <row r="19" spans="1:7" s="27" customFormat="1" ht="13.8" x14ac:dyDescent="0.25">
      <c r="A19" s="1098" t="s">
        <v>1985</v>
      </c>
      <c r="B19" s="537">
        <v>467</v>
      </c>
      <c r="C19" s="537">
        <v>439</v>
      </c>
      <c r="D19" s="537">
        <v>454</v>
      </c>
      <c r="E19" s="537">
        <v>471</v>
      </c>
      <c r="G19" s="37"/>
    </row>
    <row r="20" spans="1:7" s="1398" customFormat="1" ht="13.8" x14ac:dyDescent="0.25">
      <c r="A20" s="1098"/>
      <c r="B20" s="537"/>
      <c r="C20" s="537"/>
      <c r="D20" s="537"/>
      <c r="E20" s="537"/>
      <c r="G20" s="37"/>
    </row>
    <row r="21" spans="1:7" s="27" customFormat="1" ht="13.8" x14ac:dyDescent="0.25">
      <c r="A21" s="445" t="s">
        <v>1367</v>
      </c>
      <c r="B21" s="452">
        <v>6310</v>
      </c>
      <c r="C21" s="452">
        <v>6196</v>
      </c>
      <c r="D21" s="452">
        <v>5631</v>
      </c>
      <c r="E21" s="452">
        <v>6492</v>
      </c>
      <c r="G21" s="37"/>
    </row>
    <row r="22" spans="1:7" s="1398" customFormat="1" ht="13.8" x14ac:dyDescent="0.25">
      <c r="A22" s="445"/>
      <c r="B22" s="452"/>
      <c r="C22" s="452"/>
      <c r="D22" s="452"/>
      <c r="E22" s="452"/>
      <c r="G22" s="37"/>
    </row>
    <row r="23" spans="1:7" s="27" customFormat="1" ht="13.8" x14ac:dyDescent="0.25">
      <c r="A23" s="445" t="s">
        <v>621</v>
      </c>
      <c r="B23" s="452">
        <v>7131</v>
      </c>
      <c r="C23" s="452">
        <v>7183</v>
      </c>
      <c r="D23" s="452">
        <v>7382</v>
      </c>
      <c r="E23" s="452">
        <v>7375</v>
      </c>
      <c r="G23" s="37"/>
    </row>
    <row r="24" spans="1:7" s="1398" customFormat="1" ht="13.8" x14ac:dyDescent="0.25">
      <c r="A24" s="445"/>
      <c r="B24" s="452"/>
      <c r="C24" s="452"/>
      <c r="D24" s="452"/>
      <c r="E24" s="452"/>
      <c r="G24" s="37"/>
    </row>
    <row r="25" spans="1:7" s="1330" customFormat="1" ht="13.8" x14ac:dyDescent="0.25">
      <c r="A25" s="445" t="s">
        <v>2166</v>
      </c>
      <c r="B25" s="452" t="s">
        <v>1278</v>
      </c>
      <c r="C25" s="452">
        <v>6506</v>
      </c>
      <c r="D25" s="452">
        <v>6850</v>
      </c>
      <c r="E25" s="452">
        <v>9716</v>
      </c>
      <c r="G25" s="37"/>
    </row>
    <row r="26" spans="1:7" s="1330" customFormat="1" ht="13.8" x14ac:dyDescent="0.25">
      <c r="A26" s="1098" t="s">
        <v>2321</v>
      </c>
      <c r="B26" s="537" t="s">
        <v>1278</v>
      </c>
      <c r="C26" s="537">
        <v>1382</v>
      </c>
      <c r="D26" s="449">
        <v>1711</v>
      </c>
      <c r="E26" s="449">
        <v>4277</v>
      </c>
      <c r="G26" s="37"/>
    </row>
    <row r="27" spans="1:7" s="1330" customFormat="1" ht="13.8" x14ac:dyDescent="0.25">
      <c r="A27" s="1098" t="s">
        <v>1192</v>
      </c>
      <c r="B27" s="537" t="s">
        <v>1278</v>
      </c>
      <c r="C27" s="537">
        <v>5124</v>
      </c>
      <c r="D27" s="449">
        <v>5139</v>
      </c>
      <c r="E27" s="449">
        <v>5439</v>
      </c>
      <c r="G27" s="37"/>
    </row>
    <row r="28" spans="1:7" s="1398" customFormat="1" ht="13.8" x14ac:dyDescent="0.25">
      <c r="A28" s="1098"/>
      <c r="B28" s="537"/>
      <c r="C28" s="537"/>
      <c r="D28" s="449"/>
      <c r="E28" s="449"/>
      <c r="G28" s="37"/>
    </row>
    <row r="29" spans="1:7" s="27" customFormat="1" ht="13.8" x14ac:dyDescent="0.25">
      <c r="A29" s="445" t="s">
        <v>1986</v>
      </c>
      <c r="B29" s="452">
        <v>104846</v>
      </c>
      <c r="C29" s="452">
        <v>109199</v>
      </c>
      <c r="D29" s="452">
        <v>131564</v>
      </c>
      <c r="E29" s="452">
        <v>135125</v>
      </c>
      <c r="G29" s="37"/>
    </row>
    <row r="30" spans="1:7" s="27" customFormat="1" ht="13.8" x14ac:dyDescent="0.25">
      <c r="A30" s="1098" t="s">
        <v>1987</v>
      </c>
      <c r="B30" s="537">
        <v>104413</v>
      </c>
      <c r="C30" s="537">
        <v>108761</v>
      </c>
      <c r="D30" s="537">
        <v>130957</v>
      </c>
      <c r="E30" s="537">
        <v>134511</v>
      </c>
      <c r="G30" s="37"/>
    </row>
    <row r="31" spans="1:7" s="27" customFormat="1" ht="13.8" x14ac:dyDescent="0.25">
      <c r="A31" s="1098" t="s">
        <v>1978</v>
      </c>
      <c r="B31" s="537">
        <v>433</v>
      </c>
      <c r="C31" s="537">
        <v>438</v>
      </c>
      <c r="D31" s="537">
        <v>393</v>
      </c>
      <c r="E31" s="537">
        <v>400</v>
      </c>
      <c r="G31" s="37"/>
    </row>
    <row r="32" spans="1:7" s="1330" customFormat="1" ht="13.8" x14ac:dyDescent="0.25">
      <c r="A32" s="1098" t="s">
        <v>2320</v>
      </c>
      <c r="B32" s="451" t="s">
        <v>1278</v>
      </c>
      <c r="C32" s="451">
        <v>204</v>
      </c>
      <c r="D32" s="537">
        <v>214</v>
      </c>
      <c r="E32" s="537">
        <v>214</v>
      </c>
      <c r="G32" s="37"/>
    </row>
    <row r="33" spans="1:9" s="1398" customFormat="1" ht="13.8" x14ac:dyDescent="0.25">
      <c r="A33" s="1098"/>
      <c r="B33" s="451"/>
      <c r="C33" s="451"/>
      <c r="D33" s="537"/>
      <c r="E33" s="537"/>
      <c r="G33" s="37"/>
    </row>
    <row r="34" spans="1:9" s="27" customFormat="1" ht="13.8" x14ac:dyDescent="0.25">
      <c r="A34" s="445" t="s">
        <v>1924</v>
      </c>
      <c r="B34" s="452">
        <v>126032</v>
      </c>
      <c r="C34" s="452">
        <v>133004</v>
      </c>
      <c r="D34" s="452">
        <v>130285</v>
      </c>
      <c r="E34" s="452">
        <v>137821</v>
      </c>
      <c r="G34" s="37"/>
    </row>
    <row r="35" spans="1:9" s="27" customFormat="1" ht="13.8" x14ac:dyDescent="0.25">
      <c r="A35" s="1098" t="s">
        <v>1988</v>
      </c>
      <c r="B35" s="537">
        <v>114160</v>
      </c>
      <c r="C35" s="537">
        <v>122004</v>
      </c>
      <c r="D35" s="537">
        <v>124859</v>
      </c>
      <c r="E35" s="537">
        <v>128988</v>
      </c>
      <c r="G35" s="37"/>
    </row>
    <row r="36" spans="1:9" s="27" customFormat="1" ht="13.8" x14ac:dyDescent="0.25">
      <c r="A36" s="1098" t="s">
        <v>1980</v>
      </c>
      <c r="B36" s="537">
        <v>6866</v>
      </c>
      <c r="C36" s="537">
        <v>11000</v>
      </c>
      <c r="D36" s="537">
        <v>5426</v>
      </c>
      <c r="E36" s="537">
        <v>8833</v>
      </c>
      <c r="G36" s="37"/>
    </row>
    <row r="37" spans="1:9" s="1330" customFormat="1" ht="13.8" x14ac:dyDescent="0.25">
      <c r="A37" s="1098" t="s">
        <v>1192</v>
      </c>
      <c r="B37" s="537">
        <v>5006</v>
      </c>
      <c r="C37" s="537" t="s">
        <v>1278</v>
      </c>
      <c r="D37" s="537" t="s">
        <v>1278</v>
      </c>
      <c r="E37" s="537" t="s">
        <v>1278</v>
      </c>
      <c r="G37" s="37"/>
    </row>
    <row r="38" spans="1:9" s="1398" customFormat="1" ht="13.8" x14ac:dyDescent="0.25">
      <c r="A38" s="1098"/>
      <c r="B38" s="537"/>
      <c r="C38" s="537"/>
      <c r="D38" s="537"/>
      <c r="E38" s="537"/>
      <c r="G38" s="37"/>
    </row>
    <row r="39" spans="1:9" s="27" customFormat="1" ht="13.8" x14ac:dyDescent="0.25">
      <c r="A39" s="445" t="s">
        <v>1092</v>
      </c>
      <c r="B39" s="451">
        <v>69618</v>
      </c>
      <c r="C39" s="451">
        <v>73755</v>
      </c>
      <c r="D39" s="451">
        <v>76160</v>
      </c>
      <c r="E39" s="451">
        <v>77158</v>
      </c>
    </row>
    <row r="40" spans="1:9" s="1398" customFormat="1" ht="13.8" x14ac:dyDescent="0.25">
      <c r="A40" s="445"/>
      <c r="B40" s="451"/>
      <c r="C40" s="451"/>
      <c r="D40" s="451"/>
      <c r="E40" s="451"/>
    </row>
    <row r="41" spans="1:9" s="27" customFormat="1" ht="13.8" x14ac:dyDescent="0.25">
      <c r="A41" s="445" t="s">
        <v>1368</v>
      </c>
      <c r="B41" s="452">
        <v>129766</v>
      </c>
      <c r="C41" s="452">
        <v>125470</v>
      </c>
      <c r="D41" s="452">
        <v>125526</v>
      </c>
      <c r="E41" s="452">
        <v>125951</v>
      </c>
      <c r="F41" s="381"/>
    </row>
    <row r="42" spans="1:9" s="27" customFormat="1" ht="4.5" customHeight="1" x14ac:dyDescent="0.25">
      <c r="A42" s="445"/>
      <c r="B42" s="84"/>
      <c r="C42" s="84"/>
      <c r="D42" s="84"/>
      <c r="E42" s="84"/>
    </row>
    <row r="43" spans="1:9" s="33" customFormat="1" ht="13.8" x14ac:dyDescent="0.25">
      <c r="A43" s="446" t="s">
        <v>1369</v>
      </c>
      <c r="B43" s="57">
        <v>1771802</v>
      </c>
      <c r="C43" s="57">
        <v>1838748</v>
      </c>
      <c r="D43" s="57">
        <v>1912515</v>
      </c>
      <c r="E43" s="57">
        <v>2021700</v>
      </c>
      <c r="F43" s="113"/>
      <c r="G43" s="50"/>
    </row>
    <row r="44" spans="1:9" s="43" customFormat="1" ht="12" customHeight="1" x14ac:dyDescent="0.2">
      <c r="A44" s="464" t="s">
        <v>571</v>
      </c>
      <c r="B44" s="271">
        <v>1.4088360318615045</v>
      </c>
      <c r="C44" s="271">
        <v>3.7784131635476115</v>
      </c>
      <c r="D44" s="271">
        <v>4.0118058592041983</v>
      </c>
      <c r="E44" s="271">
        <f>(E43/D43-1)*100</f>
        <v>5.7089748315699573</v>
      </c>
      <c r="G44" s="147"/>
      <c r="I44" s="147"/>
    </row>
    <row r="45" spans="1:9" s="33" customFormat="1" ht="12.75" customHeight="1" x14ac:dyDescent="0.25">
      <c r="A45" s="446"/>
      <c r="G45" s="50"/>
    </row>
    <row r="46" spans="1:9" s="33" customFormat="1" ht="13.8" x14ac:dyDescent="0.25">
      <c r="A46" s="446" t="s">
        <v>965</v>
      </c>
      <c r="B46" s="57">
        <v>-13095</v>
      </c>
      <c r="C46" s="57">
        <v>-1327</v>
      </c>
      <c r="D46" s="57">
        <v>74550</v>
      </c>
      <c r="E46" s="57">
        <v>56991</v>
      </c>
      <c r="G46" s="50"/>
    </row>
    <row r="47" spans="1:9" s="27" customFormat="1" ht="12.75" customHeight="1" x14ac:dyDescent="0.25">
      <c r="A47" s="445"/>
      <c r="B47" s="1398"/>
      <c r="D47" s="1207"/>
      <c r="E47" s="1330"/>
    </row>
    <row r="48" spans="1:9" s="27" customFormat="1" ht="12.75" customHeight="1" x14ac:dyDescent="0.25">
      <c r="A48" s="446" t="s">
        <v>1834</v>
      </c>
      <c r="B48" s="57">
        <v>2169562</v>
      </c>
      <c r="C48" s="57">
        <v>2171896</v>
      </c>
      <c r="D48" s="57">
        <v>2128935</v>
      </c>
      <c r="E48" s="57">
        <v>2123825</v>
      </c>
      <c r="G48" s="117"/>
    </row>
    <row r="49" spans="1:7" s="27" customFormat="1" ht="12.75" customHeight="1" x14ac:dyDescent="0.25">
      <c r="A49" s="445"/>
    </row>
    <row r="50" spans="1:7" s="27" customFormat="1" ht="13.8" x14ac:dyDescent="0.25">
      <c r="A50" s="445" t="s">
        <v>1724</v>
      </c>
      <c r="C50" s="37"/>
      <c r="D50" s="37"/>
      <c r="E50" s="37"/>
    </row>
    <row r="51" spans="1:7" s="27" customFormat="1" ht="12.75" customHeight="1" x14ac:dyDescent="0.25">
      <c r="A51" s="445"/>
      <c r="G51" s="344"/>
    </row>
    <row r="52" spans="1:7" s="27" customFormat="1" ht="13.8" x14ac:dyDescent="0.25">
      <c r="A52" s="1439" t="s">
        <v>2573</v>
      </c>
      <c r="B52" s="1439"/>
      <c r="C52" s="1439"/>
      <c r="D52" s="1439"/>
    </row>
    <row r="53" spans="1:7" s="27" customFormat="1" ht="13.8" x14ac:dyDescent="0.25">
      <c r="A53" s="445"/>
    </row>
    <row r="54" spans="1:7" s="27" customFormat="1" ht="13.8" x14ac:dyDescent="0.25">
      <c r="A54" s="1099"/>
    </row>
    <row r="55" spans="1:7" s="27" customFormat="1" ht="13.8" x14ac:dyDescent="0.25">
      <c r="A55" s="445"/>
      <c r="B55" s="37"/>
      <c r="C55" s="37"/>
      <c r="D55" s="37"/>
      <c r="E55" s="37"/>
    </row>
    <row r="57" spans="1:7" x14ac:dyDescent="0.25">
      <c r="B57" s="48"/>
      <c r="C57" s="48"/>
      <c r="D57" s="48"/>
      <c r="E57" s="48"/>
    </row>
    <row r="59" spans="1:7" x14ac:dyDescent="0.25">
      <c r="B59" s="119"/>
      <c r="C59" s="119"/>
      <c r="D59" s="119"/>
      <c r="E59" s="119"/>
    </row>
  </sheetData>
  <mergeCells count="6">
    <mergeCell ref="A52:D52"/>
    <mergeCell ref="A1:E1"/>
    <mergeCell ref="A3:E3"/>
    <mergeCell ref="A4:E4"/>
    <mergeCell ref="A5:E5"/>
    <mergeCell ref="A6:E6"/>
  </mergeCells>
  <hyperlinks>
    <hyperlink ref="A52" r:id="rId1" display="Source: P.E.I. Department of Finance, Public Accounts, volume I, Financial Statements 2012 - 2015."/>
    <hyperlink ref="A52:D52" r:id="rId2" display="Source: P.E.I. Department of Finance, Public Accounts, volume I, Financial Statements 2013 - 2016."/>
  </hyperlinks>
  <printOptions horizontalCentered="1"/>
  <pageMargins left="0.74803149606299202" right="0.74803149606299202" top="0.98425196850393704" bottom="0.98425196850393704" header="0.511811023622047" footer="0.511811023622047"/>
  <pageSetup scale="80" firstPageNumber="27" orientation="portrait" useFirstPageNumber="1" r:id="rId3"/>
  <headerFooter alignWithMargins="0"/>
  <legacyDrawingHF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0"/>
    <pageSetUpPr fitToPage="1"/>
  </sheetPr>
  <dimension ref="A1:L62"/>
  <sheetViews>
    <sheetView zoomScaleNormal="100" workbookViewId="0">
      <selection sqref="A1:D1"/>
    </sheetView>
  </sheetViews>
  <sheetFormatPr defaultRowHeight="13.2" x14ac:dyDescent="0.25"/>
  <cols>
    <col min="1" max="1" width="44.109375" customWidth="1"/>
    <col min="2" max="4" width="17.6640625" customWidth="1"/>
  </cols>
  <sheetData>
    <row r="1" spans="1:4" ht="17.399999999999999" x14ac:dyDescent="0.3">
      <c r="A1" s="1436" t="s">
        <v>2645</v>
      </c>
      <c r="B1" s="1436"/>
      <c r="C1" s="1436"/>
      <c r="D1" s="1436"/>
    </row>
    <row r="2" spans="1:4" ht="17.399999999999999" x14ac:dyDescent="0.3">
      <c r="A2" s="28"/>
    </row>
    <row r="3" spans="1:4" ht="17.399999999999999" x14ac:dyDescent="0.3">
      <c r="A3" s="1437" t="s">
        <v>2574</v>
      </c>
      <c r="B3" s="1437"/>
      <c r="C3" s="1437"/>
      <c r="D3" s="1437"/>
    </row>
    <row r="4" spans="1:4" ht="17.399999999999999" x14ac:dyDescent="0.3">
      <c r="A4" s="1437" t="s">
        <v>444</v>
      </c>
      <c r="B4" s="1437"/>
      <c r="C4" s="1437"/>
      <c r="D4" s="1437"/>
    </row>
    <row r="5" spans="1:4" ht="12.75" customHeight="1" x14ac:dyDescent="0.3">
      <c r="A5" s="16"/>
      <c r="B5" s="16"/>
      <c r="C5" s="16"/>
      <c r="D5" s="16"/>
    </row>
    <row r="7" spans="1:4" s="29" customFormat="1" ht="15.6" x14ac:dyDescent="0.3">
      <c r="B7" s="38" t="s">
        <v>404</v>
      </c>
      <c r="C7" s="38" t="s">
        <v>13</v>
      </c>
      <c r="D7" s="38" t="s">
        <v>373</v>
      </c>
    </row>
    <row r="8" spans="1:4" s="29" customFormat="1" ht="15.6" x14ac:dyDescent="0.3">
      <c r="A8" s="29" t="s">
        <v>622</v>
      </c>
      <c r="B8" s="38" t="s">
        <v>405</v>
      </c>
      <c r="C8" s="38" t="s">
        <v>405</v>
      </c>
      <c r="D8" s="38" t="s">
        <v>405</v>
      </c>
    </row>
    <row r="9" spans="1:4" ht="4.5" customHeight="1" thickBot="1" x14ac:dyDescent="0.3">
      <c r="A9" s="25"/>
      <c r="B9" s="25"/>
      <c r="C9" s="25"/>
      <c r="D9" s="25"/>
    </row>
    <row r="10" spans="1:4" ht="4.5" customHeight="1" x14ac:dyDescent="0.25"/>
    <row r="11" spans="1:4" s="10" customFormat="1" ht="13.8" x14ac:dyDescent="0.25">
      <c r="A11" s="10">
        <v>2008</v>
      </c>
      <c r="B11" s="13">
        <v>2455</v>
      </c>
      <c r="C11" s="13">
        <v>788</v>
      </c>
      <c r="D11" s="13">
        <v>3243</v>
      </c>
    </row>
    <row r="12" spans="1:4" s="10" customFormat="1" ht="13.8" x14ac:dyDescent="0.25">
      <c r="A12" s="10">
        <v>2009</v>
      </c>
      <c r="B12" s="13">
        <v>2501</v>
      </c>
      <c r="C12" s="13">
        <v>794</v>
      </c>
      <c r="D12" s="13">
        <v>3295</v>
      </c>
    </row>
    <row r="13" spans="1:4" s="10" customFormat="1" ht="13.8" x14ac:dyDescent="0.25">
      <c r="A13" s="10">
        <v>2010</v>
      </c>
      <c r="B13" s="13">
        <v>2502</v>
      </c>
      <c r="C13" s="13">
        <v>1005</v>
      </c>
      <c r="D13" s="13">
        <v>3507</v>
      </c>
    </row>
    <row r="14" spans="1:4" s="10" customFormat="1" ht="13.8" x14ac:dyDescent="0.25">
      <c r="A14" s="633">
        <v>2011</v>
      </c>
      <c r="B14" s="13">
        <v>2473</v>
      </c>
      <c r="C14" s="13">
        <v>871</v>
      </c>
      <c r="D14" s="13">
        <v>3344</v>
      </c>
    </row>
    <row r="15" spans="1:4" s="10" customFormat="1" ht="13.8" x14ac:dyDescent="0.25">
      <c r="A15" s="662">
        <v>2012</v>
      </c>
      <c r="B15" s="13">
        <v>2454</v>
      </c>
      <c r="C15" s="13">
        <v>668</v>
      </c>
      <c r="D15" s="13">
        <v>3122</v>
      </c>
    </row>
    <row r="16" spans="1:4" s="10" customFormat="1" ht="13.8" x14ac:dyDescent="0.25">
      <c r="A16" s="737">
        <v>2013</v>
      </c>
      <c r="B16" s="13">
        <v>2476</v>
      </c>
      <c r="C16" s="13">
        <v>625</v>
      </c>
      <c r="D16" s="13">
        <v>3101</v>
      </c>
    </row>
    <row r="17" spans="1:12" s="10" customFormat="1" ht="13.8" x14ac:dyDescent="0.25">
      <c r="A17" s="809">
        <v>2014</v>
      </c>
      <c r="B17" s="13">
        <v>2412</v>
      </c>
      <c r="C17" s="13">
        <v>691</v>
      </c>
      <c r="D17" s="13">
        <v>3103</v>
      </c>
    </row>
    <row r="18" spans="1:12" ht="13.8" x14ac:dyDescent="0.25">
      <c r="A18" s="887">
        <v>2015</v>
      </c>
      <c r="B18" s="13">
        <v>2357</v>
      </c>
      <c r="C18" s="13">
        <v>673</v>
      </c>
      <c r="D18" s="13">
        <v>3030</v>
      </c>
    </row>
    <row r="19" spans="1:12" ht="13.8" x14ac:dyDescent="0.25">
      <c r="A19" s="1029">
        <v>2016</v>
      </c>
      <c r="B19" s="13">
        <v>2287</v>
      </c>
      <c r="C19" s="13">
        <v>749</v>
      </c>
      <c r="D19" s="13">
        <v>3036</v>
      </c>
    </row>
    <row r="20" spans="1:12" ht="13.8" x14ac:dyDescent="0.25">
      <c r="A20" s="1093">
        <v>2017</v>
      </c>
      <c r="B20" s="13">
        <v>2306</v>
      </c>
      <c r="C20" s="13">
        <v>741</v>
      </c>
      <c r="D20" s="13">
        <v>3047</v>
      </c>
    </row>
    <row r="21" spans="1:12" ht="13.8" x14ac:dyDescent="0.25">
      <c r="A21" s="1205">
        <v>2018</v>
      </c>
      <c r="B21" s="13">
        <v>2356</v>
      </c>
      <c r="C21" s="13">
        <v>817</v>
      </c>
      <c r="D21" s="13">
        <v>3173</v>
      </c>
    </row>
    <row r="22" spans="1:12" ht="14.25" customHeight="1" x14ac:dyDescent="0.25">
      <c r="A22" s="1397">
        <v>2019</v>
      </c>
      <c r="B22" s="13">
        <v>2422</v>
      </c>
      <c r="C22" s="13">
        <v>828</v>
      </c>
      <c r="D22" s="13">
        <v>3250</v>
      </c>
    </row>
    <row r="23" spans="1:12" ht="14.25" customHeight="1" x14ac:dyDescent="0.25">
      <c r="A23" s="10"/>
      <c r="B23" s="13"/>
      <c r="C23" s="13"/>
      <c r="D23" s="13"/>
    </row>
    <row r="25" spans="1:12" ht="15.6" x14ac:dyDescent="0.3">
      <c r="B25" s="38" t="s">
        <v>404</v>
      </c>
      <c r="C25" s="38" t="s">
        <v>13</v>
      </c>
      <c r="D25" s="38" t="s">
        <v>373</v>
      </c>
    </row>
    <row r="26" spans="1:12" ht="15.6" x14ac:dyDescent="0.3">
      <c r="A26" s="11">
        <v>2019</v>
      </c>
      <c r="B26" s="38" t="s">
        <v>405</v>
      </c>
      <c r="C26" s="38" t="s">
        <v>405</v>
      </c>
      <c r="D26" s="38" t="s">
        <v>405</v>
      </c>
    </row>
    <row r="27" spans="1:12" ht="4.5" customHeight="1" thickBot="1" x14ac:dyDescent="0.3">
      <c r="A27" s="25"/>
      <c r="B27" s="25"/>
      <c r="C27" s="25"/>
      <c r="D27" s="25"/>
    </row>
    <row r="28" spans="1:12" ht="4.5" customHeight="1" x14ac:dyDescent="0.25"/>
    <row r="29" spans="1:12" s="27" customFormat="1" ht="14.4" x14ac:dyDescent="0.25">
      <c r="A29" s="27" t="s">
        <v>2575</v>
      </c>
      <c r="B29" s="37">
        <v>121</v>
      </c>
      <c r="C29" s="37">
        <v>16</v>
      </c>
      <c r="D29" s="37">
        <v>137</v>
      </c>
      <c r="I29" s="1399"/>
      <c r="J29" s="1400"/>
      <c r="K29" s="1400"/>
      <c r="L29" s="1400"/>
    </row>
    <row r="30" spans="1:12" s="27" customFormat="1" ht="14.4" x14ac:dyDescent="0.25">
      <c r="A30" s="473" t="s">
        <v>2576</v>
      </c>
      <c r="B30" s="37">
        <v>47</v>
      </c>
      <c r="C30" s="27">
        <v>13</v>
      </c>
      <c r="D30" s="37">
        <v>60</v>
      </c>
      <c r="I30" s="1399"/>
      <c r="J30" s="1400"/>
      <c r="K30" s="1400"/>
      <c r="L30" s="1400"/>
    </row>
    <row r="31" spans="1:12" s="1330" customFormat="1" ht="14.4" x14ac:dyDescent="0.25">
      <c r="A31" s="473" t="s">
        <v>2577</v>
      </c>
      <c r="B31" s="37">
        <v>36</v>
      </c>
      <c r="C31" s="1330">
        <v>9</v>
      </c>
      <c r="D31" s="37">
        <v>45</v>
      </c>
      <c r="I31" s="1399"/>
      <c r="J31" s="1400"/>
      <c r="K31" s="1400"/>
      <c r="L31" s="1400"/>
    </row>
    <row r="32" spans="1:12" s="27" customFormat="1" ht="14.4" x14ac:dyDescent="0.25">
      <c r="A32" s="27" t="s">
        <v>2578</v>
      </c>
      <c r="B32" s="37">
        <v>176</v>
      </c>
      <c r="C32" s="37">
        <v>57</v>
      </c>
      <c r="D32" s="37">
        <v>233</v>
      </c>
      <c r="I32" s="1399"/>
      <c r="J32" s="1400"/>
      <c r="K32" s="1400"/>
      <c r="L32" s="1400"/>
    </row>
    <row r="33" spans="1:12" s="27" customFormat="1" ht="14.4" x14ac:dyDescent="0.25">
      <c r="A33" s="27" t="s">
        <v>1192</v>
      </c>
      <c r="B33" s="37">
        <v>2</v>
      </c>
      <c r="C33" s="37">
        <v>0</v>
      </c>
      <c r="D33" s="37">
        <v>2</v>
      </c>
      <c r="I33" s="1399"/>
      <c r="J33" s="1400"/>
      <c r="K33" s="1400"/>
      <c r="L33" s="1400"/>
    </row>
    <row r="34" spans="1:12" s="27" customFormat="1" ht="14.4" x14ac:dyDescent="0.25">
      <c r="A34" s="27" t="s">
        <v>2579</v>
      </c>
      <c r="B34" s="37">
        <v>93</v>
      </c>
      <c r="C34" s="37">
        <v>12</v>
      </c>
      <c r="D34" s="37">
        <v>105</v>
      </c>
      <c r="I34" s="1399"/>
      <c r="J34" s="1400"/>
      <c r="K34" s="1400"/>
      <c r="L34" s="1400"/>
    </row>
    <row r="35" spans="1:12" s="27" customFormat="1" ht="14.4" x14ac:dyDescent="0.25">
      <c r="A35" s="27" t="s">
        <v>1193</v>
      </c>
      <c r="B35" s="37">
        <v>54</v>
      </c>
      <c r="C35" s="37">
        <v>16</v>
      </c>
      <c r="D35" s="37">
        <v>70</v>
      </c>
      <c r="I35" s="1399"/>
      <c r="J35" s="1400"/>
      <c r="K35" s="1400"/>
      <c r="L35" s="1400"/>
    </row>
    <row r="36" spans="1:12" s="27" customFormat="1" ht="14.4" x14ac:dyDescent="0.25">
      <c r="A36" s="27" t="s">
        <v>1923</v>
      </c>
      <c r="B36" s="27">
        <v>86</v>
      </c>
      <c r="C36" s="27">
        <v>14</v>
      </c>
      <c r="D36" s="37">
        <v>100</v>
      </c>
      <c r="I36" s="1399"/>
      <c r="J36" s="1400"/>
      <c r="K36" s="1400"/>
      <c r="L36" s="1400"/>
    </row>
    <row r="37" spans="1:12" s="27" customFormat="1" ht="14.4" x14ac:dyDescent="0.25">
      <c r="A37" s="27" t="s">
        <v>2580</v>
      </c>
      <c r="B37" s="37">
        <v>39</v>
      </c>
      <c r="C37" s="37">
        <v>8</v>
      </c>
      <c r="D37" s="37">
        <v>47</v>
      </c>
      <c r="I37" s="1399"/>
      <c r="J37" s="1400"/>
      <c r="K37" s="1400"/>
      <c r="L37" s="1400"/>
    </row>
    <row r="38" spans="1:12" s="27" customFormat="1" ht="14.4" x14ac:dyDescent="0.25">
      <c r="A38" s="27" t="s">
        <v>1461</v>
      </c>
      <c r="B38" s="37">
        <v>57</v>
      </c>
      <c r="C38" s="37">
        <v>12</v>
      </c>
      <c r="D38" s="37">
        <v>69</v>
      </c>
      <c r="I38" s="1399"/>
      <c r="J38" s="1400"/>
      <c r="K38" s="1400"/>
      <c r="L38" s="1400"/>
    </row>
    <row r="39" spans="1:12" s="27" customFormat="1" ht="14.4" x14ac:dyDescent="0.25">
      <c r="A39" s="27" t="s">
        <v>1462</v>
      </c>
      <c r="B39" s="37">
        <v>350</v>
      </c>
      <c r="C39" s="37">
        <v>102</v>
      </c>
      <c r="D39" s="37">
        <v>452</v>
      </c>
      <c r="I39" s="1399"/>
      <c r="J39" s="1400"/>
      <c r="K39" s="1400"/>
      <c r="L39" s="1400"/>
    </row>
    <row r="40" spans="1:12" s="27" customFormat="1" ht="14.4" x14ac:dyDescent="0.25">
      <c r="A40" s="27" t="s">
        <v>38</v>
      </c>
      <c r="B40" s="37">
        <v>127</v>
      </c>
      <c r="C40" s="37">
        <v>116</v>
      </c>
      <c r="D40" s="37">
        <v>243</v>
      </c>
      <c r="I40" s="1399"/>
      <c r="J40" s="1400"/>
      <c r="K40" s="1400"/>
      <c r="L40" s="1400"/>
    </row>
    <row r="41" spans="1:12" s="27" customFormat="1" ht="14.4" x14ac:dyDescent="0.25">
      <c r="A41" s="27" t="s">
        <v>621</v>
      </c>
      <c r="B41" s="37">
        <v>76</v>
      </c>
      <c r="C41" s="37">
        <v>8</v>
      </c>
      <c r="D41" s="37">
        <v>84</v>
      </c>
      <c r="I41" s="1399"/>
      <c r="J41" s="1400"/>
      <c r="K41" s="1400"/>
      <c r="L41" s="1400"/>
    </row>
    <row r="42" spans="1:12" s="1207" customFormat="1" ht="14.4" x14ac:dyDescent="0.25">
      <c r="A42" s="1207" t="s">
        <v>2581</v>
      </c>
      <c r="B42" s="37">
        <v>308</v>
      </c>
      <c r="C42" s="37">
        <v>130</v>
      </c>
      <c r="D42" s="37">
        <v>438</v>
      </c>
      <c r="I42" s="1399"/>
      <c r="J42" s="1400"/>
      <c r="K42" s="1400"/>
      <c r="L42" s="1400"/>
    </row>
    <row r="43" spans="1:12" s="27" customFormat="1" ht="14.4" x14ac:dyDescent="0.25">
      <c r="A43" s="27" t="s">
        <v>1498</v>
      </c>
      <c r="B43" s="37">
        <v>77</v>
      </c>
      <c r="C43" s="453">
        <v>60</v>
      </c>
      <c r="D43" s="37">
        <v>137</v>
      </c>
      <c r="I43" s="1399"/>
      <c r="J43" s="1400"/>
      <c r="K43" s="1400"/>
      <c r="L43" s="1400"/>
    </row>
    <row r="44" spans="1:12" s="27" customFormat="1" ht="14.4" x14ac:dyDescent="0.25">
      <c r="A44" s="27" t="s">
        <v>1986</v>
      </c>
      <c r="B44" s="37">
        <v>504</v>
      </c>
      <c r="C44" s="37">
        <v>203</v>
      </c>
      <c r="D44" s="37">
        <v>707</v>
      </c>
      <c r="I44" s="1399"/>
      <c r="J44" s="1400"/>
      <c r="K44" s="1400"/>
      <c r="L44" s="1400"/>
    </row>
    <row r="45" spans="1:12" s="27" customFormat="1" ht="14.4" x14ac:dyDescent="0.25">
      <c r="A45" s="27" t="s">
        <v>1989</v>
      </c>
      <c r="B45" s="27">
        <v>267</v>
      </c>
      <c r="C45" s="27">
        <v>51</v>
      </c>
      <c r="D45" s="37">
        <v>318</v>
      </c>
      <c r="I45" s="1399"/>
      <c r="J45" s="1400"/>
      <c r="K45" s="1400"/>
      <c r="L45" s="1400"/>
    </row>
    <row r="46" spans="1:12" s="27" customFormat="1" ht="14.4" x14ac:dyDescent="0.25">
      <c r="A46" s="27" t="s">
        <v>1990</v>
      </c>
      <c r="B46" s="27">
        <v>2</v>
      </c>
      <c r="C46" s="27">
        <v>1</v>
      </c>
      <c r="D46" s="37">
        <v>3</v>
      </c>
      <c r="I46" s="1399"/>
      <c r="J46" s="1400"/>
      <c r="K46" s="1400"/>
      <c r="L46" s="1400"/>
    </row>
    <row r="47" spans="1:12" s="27" customFormat="1" ht="4.5" customHeight="1" x14ac:dyDescent="0.25">
      <c r="B47" s="84"/>
      <c r="C47" s="84"/>
      <c r="D47" s="84"/>
    </row>
    <row r="48" spans="1:12" s="33" customFormat="1" ht="14.4" thickBot="1" x14ac:dyDescent="0.3">
      <c r="A48" s="33" t="s">
        <v>39</v>
      </c>
      <c r="B48" s="181">
        <f>SUM(B29:B46)</f>
        <v>2422</v>
      </c>
      <c r="C48" s="181">
        <f>SUM(C29:C46)</f>
        <v>828</v>
      </c>
      <c r="D48" s="181">
        <f>SUM(D29:D46)</f>
        <v>3250</v>
      </c>
    </row>
    <row r="49" spans="1:4" s="33" customFormat="1" ht="12" customHeight="1" thickTop="1" x14ac:dyDescent="0.25">
      <c r="B49" s="148"/>
      <c r="C49" s="148"/>
      <c r="D49" s="148"/>
    </row>
    <row r="52" spans="1:4" ht="13.8" x14ac:dyDescent="0.25">
      <c r="A52" s="27" t="s">
        <v>1602</v>
      </c>
    </row>
    <row r="54" spans="1:4" ht="13.8" x14ac:dyDescent="0.25">
      <c r="A54" s="27" t="s">
        <v>1463</v>
      </c>
    </row>
    <row r="56" spans="1:4" ht="13.8" x14ac:dyDescent="0.25">
      <c r="A56" s="27" t="s">
        <v>1464</v>
      </c>
    </row>
    <row r="57" spans="1:4" ht="14.4" x14ac:dyDescent="0.3">
      <c r="A57" s="27" t="s">
        <v>1465</v>
      </c>
    </row>
    <row r="58" spans="1:4" ht="12.75" customHeight="1" x14ac:dyDescent="0.25">
      <c r="A58" s="161"/>
    </row>
    <row r="59" spans="1:4" ht="13.8" x14ac:dyDescent="0.25">
      <c r="A59" s="27" t="s">
        <v>1725</v>
      </c>
    </row>
    <row r="61" spans="1:4" ht="13.8" x14ac:dyDescent="0.25">
      <c r="A61" s="165"/>
    </row>
    <row r="62" spans="1:4" x14ac:dyDescent="0.25">
      <c r="B62" t="s">
        <v>1180</v>
      </c>
    </row>
  </sheetData>
  <sortState ref="A30:D46">
    <sortCondition ref="A30:A46"/>
  </sortState>
  <customSheetViews>
    <customSheetView guid="{F67F5823-51D5-4D47-B100-5B47C1E6BCB9}" showPageBreaks="1" fitToPage="1" printArea="1" topLeftCell="A19">
      <selection sqref="A1:D1"/>
      <pageMargins left="0.75" right="0.75" top="1" bottom="1" header="0.5" footer="0.5"/>
      <printOptions horizontalCentered="1"/>
      <pageSetup scale="82" firstPageNumber="33" orientation="portrait" verticalDpi="300" r:id="rId1"/>
      <headerFooter alignWithMargins="0">
        <oddFooter>&amp;C&amp;P</oddFooter>
      </headerFooter>
    </customSheetView>
    <customSheetView guid="{9014CDA8-C3FC-41E6-A045-DAEFC55B82B1}" showPageBreaks="1" fitToPage="1" printArea="1" topLeftCell="A19">
      <selection sqref="A1:D1"/>
      <pageMargins left="0.75" right="0.75" top="1" bottom="1" header="0.5" footer="0.5"/>
      <printOptions horizontalCentered="1"/>
      <pageSetup scale="82" firstPageNumber="33" orientation="portrait" verticalDpi="300" r:id="rId2"/>
      <headerFooter alignWithMargins="0">
        <oddFooter>&amp;C&amp;P</oddFooter>
      </headerFooter>
    </customSheetView>
  </customSheetViews>
  <mergeCells count="3">
    <mergeCell ref="A1:D1"/>
    <mergeCell ref="A3:D3"/>
    <mergeCell ref="A4:D4"/>
  </mergeCells>
  <phoneticPr fontId="0" type="noConversion"/>
  <printOptions horizontalCentered="1"/>
  <pageMargins left="0.74803149606299202" right="0.74803149606299202" top="0.98425196850393704" bottom="0.98425196850393704" header="0.511811023622047" footer="0.511811023622047"/>
  <pageSetup scale="87" firstPageNumber="27" orientation="portrait" useFirstPageNumber="1" r:id="rId3"/>
  <headerFooter alignWithMargins="0"/>
  <legacyDrawingHF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0"/>
    <pageSetUpPr fitToPage="1"/>
  </sheetPr>
  <dimension ref="A1:G63"/>
  <sheetViews>
    <sheetView zoomScaleNormal="100" workbookViewId="0">
      <selection sqref="A1:G1"/>
    </sheetView>
  </sheetViews>
  <sheetFormatPr defaultRowHeight="13.2" x14ac:dyDescent="0.25"/>
  <cols>
    <col min="1" max="1" width="8.33203125" style="2" customWidth="1"/>
    <col min="2" max="2" width="21.6640625" customWidth="1"/>
    <col min="3" max="5" width="17.6640625" customWidth="1"/>
    <col min="6" max="6" width="20.5546875" style="1" customWidth="1"/>
    <col min="7" max="7" width="17.6640625" customWidth="1"/>
  </cols>
  <sheetData>
    <row r="1" spans="1:7" ht="17.399999999999999" x14ac:dyDescent="0.3">
      <c r="A1" s="1436" t="s">
        <v>2651</v>
      </c>
      <c r="B1" s="1436"/>
      <c r="C1" s="1436"/>
      <c r="D1" s="1436"/>
      <c r="E1" s="1436"/>
      <c r="F1" s="1436"/>
      <c r="G1" s="1436"/>
    </row>
    <row r="2" spans="1:7" ht="17.399999999999999" x14ac:dyDescent="0.3">
      <c r="A2" s="49"/>
    </row>
    <row r="3" spans="1:7" ht="17.399999999999999" x14ac:dyDescent="0.3">
      <c r="A3" s="1437" t="s">
        <v>1430</v>
      </c>
      <c r="B3" s="1437"/>
      <c r="C3" s="1437"/>
      <c r="D3" s="1437"/>
      <c r="E3" s="1437"/>
      <c r="F3" s="1437"/>
      <c r="G3" s="1437"/>
    </row>
    <row r="4" spans="1:7" ht="17.399999999999999" x14ac:dyDescent="0.3">
      <c r="A4" s="1437" t="s">
        <v>2582</v>
      </c>
      <c r="B4" s="1437"/>
      <c r="C4" s="1437"/>
      <c r="D4" s="1437"/>
      <c r="E4" s="1437"/>
      <c r="F4" s="1437"/>
      <c r="G4" s="1437"/>
    </row>
    <row r="7" spans="1:7" s="29" customFormat="1" ht="15.6" x14ac:dyDescent="0.3">
      <c r="A7" s="11"/>
      <c r="B7" s="17" t="s">
        <v>1181</v>
      </c>
      <c r="C7" s="1445" t="s">
        <v>1428</v>
      </c>
      <c r="D7" s="1445"/>
      <c r="E7" s="1445"/>
      <c r="F7" s="17" t="s">
        <v>1113</v>
      </c>
    </row>
    <row r="8" spans="1:7" s="17" customFormat="1" ht="17.25" customHeight="1" x14ac:dyDescent="0.3">
      <c r="A8" s="17" t="s">
        <v>622</v>
      </c>
      <c r="B8" s="24" t="s">
        <v>593</v>
      </c>
      <c r="C8" s="24" t="s">
        <v>570</v>
      </c>
      <c r="D8" s="17" t="s">
        <v>1011</v>
      </c>
      <c r="E8" s="733" t="s">
        <v>1604</v>
      </c>
      <c r="F8" s="24" t="s">
        <v>1012</v>
      </c>
      <c r="G8" s="24" t="s">
        <v>399</v>
      </c>
    </row>
    <row r="9" spans="1:7" ht="4.5" customHeight="1" thickBot="1" x14ac:dyDescent="0.3">
      <c r="B9" s="25"/>
      <c r="C9" s="25"/>
      <c r="D9" s="25"/>
      <c r="E9" s="25"/>
      <c r="F9" s="89"/>
      <c r="G9" s="25"/>
    </row>
    <row r="10" spans="1:7" ht="4.5" customHeight="1" x14ac:dyDescent="0.25">
      <c r="B10" s="36"/>
      <c r="C10" s="36"/>
      <c r="F10" s="159"/>
      <c r="G10" s="36"/>
    </row>
    <row r="11" spans="1:7" s="27" customFormat="1" ht="13.8" x14ac:dyDescent="0.25">
      <c r="A11" s="10">
        <v>2004</v>
      </c>
      <c r="B11" s="738">
        <v>19638</v>
      </c>
      <c r="C11" s="22">
        <v>3204</v>
      </c>
      <c r="D11" s="22">
        <v>2322</v>
      </c>
      <c r="E11" s="738">
        <v>738</v>
      </c>
      <c r="F11" s="22">
        <v>8910</v>
      </c>
      <c r="G11" s="22">
        <v>4464</v>
      </c>
    </row>
    <row r="12" spans="1:7" s="27" customFormat="1" ht="13.8" x14ac:dyDescent="0.25">
      <c r="A12" s="10">
        <v>2005</v>
      </c>
      <c r="B12" s="738">
        <v>19779</v>
      </c>
      <c r="C12" s="22">
        <v>3246</v>
      </c>
      <c r="D12" s="22">
        <v>2321</v>
      </c>
      <c r="E12" s="738">
        <v>775</v>
      </c>
      <c r="F12" s="22">
        <v>8975</v>
      </c>
      <c r="G12" s="22">
        <v>4462</v>
      </c>
    </row>
    <row r="13" spans="1:7" s="27" customFormat="1" ht="13.8" x14ac:dyDescent="0.25">
      <c r="A13" s="10">
        <v>2006</v>
      </c>
      <c r="B13" s="738">
        <v>19314</v>
      </c>
      <c r="C13" s="22">
        <v>3324</v>
      </c>
      <c r="D13" s="22">
        <v>2159</v>
      </c>
      <c r="E13" s="738">
        <v>822</v>
      </c>
      <c r="F13" s="22">
        <v>8543</v>
      </c>
      <c r="G13" s="22">
        <v>4466</v>
      </c>
    </row>
    <row r="14" spans="1:7" s="27" customFormat="1" ht="13.8" x14ac:dyDescent="0.25">
      <c r="A14" s="10">
        <v>2007</v>
      </c>
      <c r="B14" s="738">
        <v>19684</v>
      </c>
      <c r="C14" s="22">
        <v>3403</v>
      </c>
      <c r="D14" s="22">
        <v>2305</v>
      </c>
      <c r="E14" s="738">
        <v>830</v>
      </c>
      <c r="F14" s="22">
        <v>8510</v>
      </c>
      <c r="G14" s="22">
        <v>4636</v>
      </c>
    </row>
    <row r="15" spans="1:7" s="27" customFormat="1" ht="13.8" x14ac:dyDescent="0.25">
      <c r="A15" s="10">
        <v>2008</v>
      </c>
      <c r="B15" s="738" t="s">
        <v>1270</v>
      </c>
      <c r="C15" s="22">
        <v>3531</v>
      </c>
      <c r="D15" s="22">
        <v>2337</v>
      </c>
      <c r="E15" s="738">
        <v>831</v>
      </c>
      <c r="F15" s="22">
        <v>8666</v>
      </c>
      <c r="G15" s="22" t="s">
        <v>1270</v>
      </c>
    </row>
    <row r="16" spans="1:7" s="27" customFormat="1" ht="14.25" customHeight="1" x14ac:dyDescent="0.25">
      <c r="A16" s="10">
        <v>2009</v>
      </c>
      <c r="B16" s="738">
        <v>21034</v>
      </c>
      <c r="C16" s="22">
        <v>3356</v>
      </c>
      <c r="D16" s="22">
        <v>2570</v>
      </c>
      <c r="E16" s="738">
        <v>843</v>
      </c>
      <c r="F16" s="22">
        <v>9148</v>
      </c>
      <c r="G16" s="22">
        <v>5117</v>
      </c>
    </row>
    <row r="17" spans="1:7" s="27" customFormat="1" ht="14.25" customHeight="1" x14ac:dyDescent="0.25">
      <c r="A17" s="10">
        <v>2010</v>
      </c>
      <c r="B17" s="738">
        <v>22488</v>
      </c>
      <c r="C17" s="22">
        <v>3351</v>
      </c>
      <c r="D17" s="22">
        <v>3695</v>
      </c>
      <c r="E17" s="738">
        <v>870</v>
      </c>
      <c r="F17" s="22">
        <v>9348</v>
      </c>
      <c r="G17" s="22">
        <v>5224</v>
      </c>
    </row>
    <row r="18" spans="1:7" s="27" customFormat="1" ht="14.25" customHeight="1" x14ac:dyDescent="0.25">
      <c r="A18" s="634">
        <v>2011</v>
      </c>
      <c r="B18" s="738">
        <v>22879</v>
      </c>
      <c r="C18" s="635">
        <v>3346</v>
      </c>
      <c r="D18" s="635">
        <v>3797</v>
      </c>
      <c r="E18" s="738">
        <v>927</v>
      </c>
      <c r="F18" s="635">
        <v>9320</v>
      </c>
      <c r="G18" s="635">
        <v>5489</v>
      </c>
    </row>
    <row r="19" spans="1:7" s="27" customFormat="1" ht="14.25" customHeight="1" x14ac:dyDescent="0.25">
      <c r="A19" s="666">
        <v>2012</v>
      </c>
      <c r="B19" s="738">
        <v>22470</v>
      </c>
      <c r="C19" s="667">
        <v>3293</v>
      </c>
      <c r="D19" s="667">
        <v>3630</v>
      </c>
      <c r="E19" s="738">
        <v>979</v>
      </c>
      <c r="F19" s="667">
        <v>9132</v>
      </c>
      <c r="G19" s="667">
        <v>5436</v>
      </c>
    </row>
    <row r="20" spans="1:7" s="27" customFormat="1" ht="14.25" customHeight="1" x14ac:dyDescent="0.25">
      <c r="A20" s="737">
        <v>2013</v>
      </c>
      <c r="B20" s="738">
        <v>21775</v>
      </c>
      <c r="C20" s="738">
        <v>3214</v>
      </c>
      <c r="D20" s="738">
        <v>3556</v>
      </c>
      <c r="E20" s="738">
        <v>1012</v>
      </c>
      <c r="F20" s="738">
        <v>8684</v>
      </c>
      <c r="G20" s="738">
        <v>5309</v>
      </c>
    </row>
    <row r="21" spans="1:7" s="27" customFormat="1" ht="14.25" customHeight="1" x14ac:dyDescent="0.25">
      <c r="A21" s="814">
        <v>2014</v>
      </c>
      <c r="B21" s="815">
        <v>21419</v>
      </c>
      <c r="C21" s="815">
        <v>3186</v>
      </c>
      <c r="D21" s="815">
        <v>3245</v>
      </c>
      <c r="E21" s="815">
        <v>1088</v>
      </c>
      <c r="F21" s="815">
        <v>8793</v>
      </c>
      <c r="G21" s="815">
        <v>5107</v>
      </c>
    </row>
    <row r="22" spans="1:7" s="27" customFormat="1" ht="14.25" customHeight="1" x14ac:dyDescent="0.25">
      <c r="A22" s="887">
        <v>2015</v>
      </c>
      <c r="B22" s="888">
        <v>21429</v>
      </c>
      <c r="C22" s="888">
        <v>3203</v>
      </c>
      <c r="D22" s="888">
        <v>3190</v>
      </c>
      <c r="E22" s="888">
        <v>1057</v>
      </c>
      <c r="F22" s="888">
        <v>9066</v>
      </c>
      <c r="G22" s="888">
        <v>4913</v>
      </c>
    </row>
    <row r="23" spans="1:7" s="27" customFormat="1" ht="14.25" customHeight="1" x14ac:dyDescent="0.25">
      <c r="A23" s="1029">
        <v>2016</v>
      </c>
      <c r="B23" s="1032">
        <v>22036</v>
      </c>
      <c r="C23" s="1032">
        <v>3283</v>
      </c>
      <c r="D23" s="1032">
        <v>3157</v>
      </c>
      <c r="E23" s="1032">
        <v>1193</v>
      </c>
      <c r="F23" s="1032">
        <v>9398</v>
      </c>
      <c r="G23" s="1032">
        <v>5007</v>
      </c>
    </row>
    <row r="24" spans="1:7" s="27" customFormat="1" ht="14.25" customHeight="1" x14ac:dyDescent="0.25">
      <c r="A24" s="1093">
        <v>2017</v>
      </c>
      <c r="B24" s="1095">
        <v>22327</v>
      </c>
      <c r="C24" s="1095">
        <v>3326</v>
      </c>
      <c r="D24" s="1095">
        <v>3111</v>
      </c>
      <c r="E24" s="1095">
        <v>1228</v>
      </c>
      <c r="F24" s="1095">
        <v>9572</v>
      </c>
      <c r="G24" s="1095">
        <v>5134</v>
      </c>
    </row>
    <row r="25" spans="1:7" s="27" customFormat="1" ht="14.25" customHeight="1" x14ac:dyDescent="0.25">
      <c r="A25" s="1205">
        <v>2018</v>
      </c>
      <c r="B25" s="1210">
        <v>22929</v>
      </c>
      <c r="C25" s="1210">
        <v>3513</v>
      </c>
      <c r="D25" s="1210">
        <v>3118</v>
      </c>
      <c r="E25" s="1210">
        <v>1278</v>
      </c>
      <c r="F25" s="1210">
        <v>9853</v>
      </c>
      <c r="G25" s="1210">
        <v>5209</v>
      </c>
    </row>
    <row r="26" spans="1:7" s="27" customFormat="1" ht="14.25" customHeight="1" x14ac:dyDescent="0.25">
      <c r="A26" s="1397">
        <v>2019</v>
      </c>
      <c r="B26" s="1327" t="s">
        <v>1270</v>
      </c>
      <c r="C26" s="1327">
        <v>3766</v>
      </c>
      <c r="D26" s="1327">
        <v>3294</v>
      </c>
      <c r="E26" s="1327" t="s">
        <v>1270</v>
      </c>
      <c r="F26" s="1327">
        <v>10278</v>
      </c>
      <c r="G26" s="1327">
        <v>5466</v>
      </c>
    </row>
    <row r="27" spans="1:7" s="27" customFormat="1" ht="14.25" customHeight="1" x14ac:dyDescent="0.25">
      <c r="A27" s="10"/>
      <c r="B27" s="131"/>
      <c r="C27" s="131"/>
      <c r="D27" s="131"/>
      <c r="E27" s="131"/>
      <c r="F27" s="131"/>
      <c r="G27" s="131"/>
    </row>
    <row r="28" spans="1:7" s="27" customFormat="1" ht="13.8" x14ac:dyDescent="0.25">
      <c r="A28" s="139"/>
      <c r="B28" s="22"/>
      <c r="C28" s="22"/>
      <c r="D28" s="21"/>
      <c r="E28" s="21"/>
      <c r="F28" s="22"/>
      <c r="G28" s="22"/>
    </row>
    <row r="29" spans="1:7" ht="17.399999999999999" x14ac:dyDescent="0.3">
      <c r="A29" s="1437" t="s">
        <v>1428</v>
      </c>
      <c r="B29" s="1437"/>
      <c r="C29" s="1437"/>
      <c r="D29" s="1437"/>
      <c r="E29" s="1437"/>
      <c r="F29" s="1437"/>
      <c r="G29" s="1437"/>
    </row>
    <row r="30" spans="1:7" ht="17.399999999999999" x14ac:dyDescent="0.3">
      <c r="A30" s="1437" t="s">
        <v>1608</v>
      </c>
      <c r="B30" s="1437"/>
      <c r="C30" s="1437"/>
      <c r="D30" s="1437"/>
      <c r="E30" s="1437"/>
      <c r="F30" s="1437"/>
      <c r="G30" s="1437"/>
    </row>
    <row r="31" spans="1:7" ht="17.399999999999999" x14ac:dyDescent="0.3">
      <c r="A31" s="1437" t="s">
        <v>2582</v>
      </c>
      <c r="B31" s="1437"/>
      <c r="C31" s="1437"/>
      <c r="D31" s="1437"/>
      <c r="E31" s="1437"/>
      <c r="F31" s="1437"/>
      <c r="G31" s="1437"/>
    </row>
    <row r="33" spans="1:7" x14ac:dyDescent="0.25">
      <c r="F33" s="159"/>
      <c r="G33" s="36"/>
    </row>
    <row r="34" spans="1:7" ht="15.6" x14ac:dyDescent="0.3">
      <c r="A34" s="11"/>
      <c r="B34" s="733" t="s">
        <v>1606</v>
      </c>
      <c r="C34" s="1445" t="s">
        <v>1428</v>
      </c>
      <c r="D34" s="1445"/>
      <c r="E34" s="1445"/>
      <c r="F34" s="733" t="s">
        <v>1113</v>
      </c>
      <c r="G34" s="29"/>
    </row>
    <row r="35" spans="1:7" ht="15.75" customHeight="1" x14ac:dyDescent="0.3">
      <c r="A35" s="17" t="s">
        <v>622</v>
      </c>
      <c r="B35" s="734" t="s">
        <v>1607</v>
      </c>
      <c r="C35" s="734" t="s">
        <v>570</v>
      </c>
      <c r="D35" s="733" t="s">
        <v>1011</v>
      </c>
      <c r="E35" s="733" t="s">
        <v>1604</v>
      </c>
      <c r="F35" s="734" t="s">
        <v>1012</v>
      </c>
      <c r="G35" s="734" t="s">
        <v>399</v>
      </c>
    </row>
    <row r="36" spans="1:7" ht="4.5" customHeight="1" thickBot="1" x14ac:dyDescent="0.3">
      <c r="A36" s="18"/>
      <c r="B36" s="25"/>
      <c r="C36" s="25"/>
      <c r="D36" s="25"/>
      <c r="E36" s="25"/>
      <c r="F36" s="89"/>
      <c r="G36" s="25"/>
    </row>
    <row r="37" spans="1:7" ht="4.5" customHeight="1" x14ac:dyDescent="0.25">
      <c r="B37" s="36"/>
      <c r="C37" s="36"/>
      <c r="D37" s="36"/>
      <c r="E37" s="36"/>
      <c r="F37" s="159"/>
      <c r="G37" s="36"/>
    </row>
    <row r="38" spans="1:7" ht="13.8" x14ac:dyDescent="0.25">
      <c r="A38" s="10">
        <v>2004</v>
      </c>
      <c r="B38" s="742">
        <v>857.92</v>
      </c>
      <c r="C38" s="742">
        <v>984.09</v>
      </c>
      <c r="D38" s="742">
        <v>716.24</v>
      </c>
      <c r="E38" s="742" t="s">
        <v>1270</v>
      </c>
      <c r="F38" s="742">
        <v>579.77</v>
      </c>
      <c r="G38" s="742">
        <v>770.39</v>
      </c>
    </row>
    <row r="39" spans="1:7" ht="13.8" x14ac:dyDescent="0.25">
      <c r="A39" s="10">
        <v>2005</v>
      </c>
      <c r="B39" s="742">
        <v>903.87</v>
      </c>
      <c r="C39" s="742">
        <v>1050.45</v>
      </c>
      <c r="D39" s="742">
        <v>751.23</v>
      </c>
      <c r="E39" s="742" t="s">
        <v>1270</v>
      </c>
      <c r="F39" s="742">
        <v>609.71</v>
      </c>
      <c r="G39" s="742">
        <v>763.8</v>
      </c>
    </row>
    <row r="40" spans="1:7" ht="13.8" x14ac:dyDescent="0.25">
      <c r="A40" s="10">
        <v>2006</v>
      </c>
      <c r="B40" s="742">
        <v>930.96</v>
      </c>
      <c r="C40" s="742">
        <v>1070.33</v>
      </c>
      <c r="D40" s="742">
        <v>786.75</v>
      </c>
      <c r="E40" s="742" t="s">
        <v>1270</v>
      </c>
      <c r="F40" s="742">
        <v>602.27</v>
      </c>
      <c r="G40" s="742">
        <v>776.41</v>
      </c>
    </row>
    <row r="41" spans="1:7" ht="13.8" x14ac:dyDescent="0.25">
      <c r="A41" s="10">
        <v>2007</v>
      </c>
      <c r="B41" s="742">
        <v>960.72</v>
      </c>
      <c r="C41" s="742">
        <v>1113.92</v>
      </c>
      <c r="D41" s="742">
        <v>801.84</v>
      </c>
      <c r="E41" s="742" t="s">
        <v>1270</v>
      </c>
      <c r="F41" s="742">
        <v>621.88</v>
      </c>
      <c r="G41" s="742">
        <v>799.46</v>
      </c>
    </row>
    <row r="42" spans="1:7" ht="13.8" x14ac:dyDescent="0.25">
      <c r="A42" s="10">
        <v>2008</v>
      </c>
      <c r="B42" s="742">
        <v>996.41</v>
      </c>
      <c r="C42" s="742">
        <v>1141.28</v>
      </c>
      <c r="D42" s="742">
        <v>839.18</v>
      </c>
      <c r="E42" s="742" t="s">
        <v>1270</v>
      </c>
      <c r="F42" s="742">
        <v>629.80999999999995</v>
      </c>
      <c r="G42" s="742" t="s">
        <v>1270</v>
      </c>
    </row>
    <row r="43" spans="1:7" ht="13.8" x14ac:dyDescent="0.25">
      <c r="A43" s="10">
        <v>2009</v>
      </c>
      <c r="B43" s="742">
        <v>1010.67</v>
      </c>
      <c r="C43" s="742">
        <v>1161.56</v>
      </c>
      <c r="D43" s="742">
        <v>879.72</v>
      </c>
      <c r="E43" s="742" t="s">
        <v>1270</v>
      </c>
      <c r="F43" s="742">
        <v>733.83</v>
      </c>
      <c r="G43" s="742">
        <v>810.55</v>
      </c>
    </row>
    <row r="44" spans="1:7" ht="13.8" x14ac:dyDescent="0.25">
      <c r="A44" s="10">
        <v>2010</v>
      </c>
      <c r="B44" s="742">
        <v>1009.27</v>
      </c>
      <c r="C44" s="742">
        <v>1195.98</v>
      </c>
      <c r="D44" s="742">
        <v>911.1</v>
      </c>
      <c r="E44" s="742" t="s">
        <v>1270</v>
      </c>
      <c r="F44" s="742">
        <v>740.38</v>
      </c>
      <c r="G44" s="742">
        <v>820.4</v>
      </c>
    </row>
    <row r="45" spans="1:7" ht="14.25" customHeight="1" x14ac:dyDescent="0.25">
      <c r="A45" s="634">
        <v>2011</v>
      </c>
      <c r="B45" s="742">
        <v>1025.78</v>
      </c>
      <c r="C45" s="742">
        <v>1211.29</v>
      </c>
      <c r="D45" s="742">
        <v>930.98</v>
      </c>
      <c r="E45" s="742" t="s">
        <v>1270</v>
      </c>
      <c r="F45" s="742">
        <v>798.01</v>
      </c>
      <c r="G45" s="742">
        <v>818.71</v>
      </c>
    </row>
    <row r="46" spans="1:7" ht="14.25" customHeight="1" x14ac:dyDescent="0.25">
      <c r="A46" s="666">
        <v>2012</v>
      </c>
      <c r="B46" s="742">
        <v>1065.01</v>
      </c>
      <c r="C46" s="742">
        <v>1255.55</v>
      </c>
      <c r="D46" s="742">
        <v>966.16</v>
      </c>
      <c r="E46" s="742" t="s">
        <v>1270</v>
      </c>
      <c r="F46" s="742">
        <v>780.76</v>
      </c>
      <c r="G46" s="742">
        <v>868.94</v>
      </c>
    </row>
    <row r="47" spans="1:7" ht="14.25" customHeight="1" x14ac:dyDescent="0.25">
      <c r="A47" s="737">
        <v>2013</v>
      </c>
      <c r="B47" s="742">
        <v>1078.18</v>
      </c>
      <c r="C47" s="742">
        <v>1294.1300000000001</v>
      </c>
      <c r="D47" s="742">
        <v>968.83</v>
      </c>
      <c r="E47" s="742" t="s">
        <v>1270</v>
      </c>
      <c r="F47" s="742">
        <v>806.94</v>
      </c>
      <c r="G47" s="742">
        <v>917.56</v>
      </c>
    </row>
    <row r="48" spans="1:7" ht="14.25" customHeight="1" x14ac:dyDescent="0.25">
      <c r="A48" s="814">
        <v>2014</v>
      </c>
      <c r="B48" s="742">
        <v>1112.21</v>
      </c>
      <c r="C48" s="742">
        <v>1323.91</v>
      </c>
      <c r="D48" s="742">
        <v>1007.56</v>
      </c>
      <c r="E48" s="742" t="s">
        <v>1270</v>
      </c>
      <c r="F48" s="742">
        <v>817.86</v>
      </c>
      <c r="G48" s="742">
        <v>961.33</v>
      </c>
    </row>
    <row r="49" spans="1:7" ht="14.25" customHeight="1" x14ac:dyDescent="0.25">
      <c r="A49" s="887">
        <v>2015</v>
      </c>
      <c r="B49" s="742">
        <v>1130.75</v>
      </c>
      <c r="C49" s="742">
        <v>1317.79</v>
      </c>
      <c r="D49" s="742">
        <v>1070.8499999999999</v>
      </c>
      <c r="E49" s="742" t="s">
        <v>1270</v>
      </c>
      <c r="F49" s="742">
        <v>822.55</v>
      </c>
      <c r="G49" s="742" t="s">
        <v>873</v>
      </c>
    </row>
    <row r="50" spans="1:7" ht="14.25" customHeight="1" x14ac:dyDescent="0.25">
      <c r="A50" s="1029">
        <v>2016</v>
      </c>
      <c r="B50" s="742">
        <v>1127.27</v>
      </c>
      <c r="C50" s="742">
        <v>1320.82</v>
      </c>
      <c r="D50" s="742">
        <v>1082.17</v>
      </c>
      <c r="E50" s="742" t="s">
        <v>1270</v>
      </c>
      <c r="F50" s="742">
        <v>826.26</v>
      </c>
      <c r="G50" s="742">
        <v>1027.22</v>
      </c>
    </row>
    <row r="51" spans="1:7" ht="14.25" customHeight="1" x14ac:dyDescent="0.25">
      <c r="A51" s="1093">
        <v>2017</v>
      </c>
      <c r="B51" s="742">
        <v>1151.9100000000001</v>
      </c>
      <c r="C51" s="742">
        <v>1355.64</v>
      </c>
      <c r="D51" s="742">
        <v>1115.19</v>
      </c>
      <c r="E51" s="742" t="s">
        <v>1270</v>
      </c>
      <c r="F51" s="742">
        <v>870.79</v>
      </c>
      <c r="G51" s="742">
        <v>1055.95</v>
      </c>
    </row>
    <row r="52" spans="1:7" ht="14.25" customHeight="1" x14ac:dyDescent="0.25">
      <c r="A52" s="1205">
        <v>2018</v>
      </c>
      <c r="B52" s="742">
        <v>1174.55</v>
      </c>
      <c r="C52" s="742">
        <v>1392.98</v>
      </c>
      <c r="D52" s="742">
        <v>1129.1300000000001</v>
      </c>
      <c r="E52" s="742" t="s">
        <v>1270</v>
      </c>
      <c r="F52" s="742">
        <v>883.91</v>
      </c>
      <c r="G52" s="742">
        <v>1047.43</v>
      </c>
    </row>
    <row r="53" spans="1:7" ht="13.8" x14ac:dyDescent="0.25">
      <c r="A53" s="1397">
        <v>2019</v>
      </c>
      <c r="B53" s="742">
        <v>1191.8900000000001</v>
      </c>
      <c r="C53" s="742">
        <v>1402.8</v>
      </c>
      <c r="D53" s="742">
        <v>1130.44</v>
      </c>
      <c r="E53" s="742" t="s">
        <v>1270</v>
      </c>
      <c r="F53" s="742">
        <v>904.12</v>
      </c>
      <c r="G53" s="742" t="s">
        <v>873</v>
      </c>
    </row>
    <row r="54" spans="1:7" ht="13.8" x14ac:dyDescent="0.25">
      <c r="A54" s="10"/>
      <c r="B54" s="338"/>
      <c r="C54" s="338"/>
      <c r="D54" s="338"/>
      <c r="E54" s="338"/>
      <c r="F54" s="338"/>
      <c r="G54" s="338"/>
    </row>
    <row r="55" spans="1:7" ht="13.8" x14ac:dyDescent="0.25">
      <c r="A55" s="1029" t="s">
        <v>1926</v>
      </c>
      <c r="B55" s="260"/>
      <c r="C55" s="261"/>
      <c r="D55" s="129"/>
      <c r="E55" s="129"/>
      <c r="F55" s="339"/>
      <c r="G55" s="340"/>
    </row>
    <row r="56" spans="1:7" ht="13.8" x14ac:dyDescent="0.25">
      <c r="A56" s="10"/>
      <c r="B56" s="260"/>
      <c r="C56" s="261"/>
      <c r="D56" s="129"/>
      <c r="E56" s="129"/>
      <c r="F56" s="339"/>
      <c r="G56" s="340"/>
    </row>
    <row r="57" spans="1:7" ht="13.8" x14ac:dyDescent="0.25">
      <c r="A57" s="139" t="s">
        <v>1010</v>
      </c>
    </row>
    <row r="58" spans="1:7" ht="13.8" x14ac:dyDescent="0.25">
      <c r="A58" s="139"/>
    </row>
    <row r="59" spans="1:7" ht="13.8" x14ac:dyDescent="0.25">
      <c r="A59" s="739" t="s">
        <v>1605</v>
      </c>
    </row>
    <row r="61" spans="1:7" ht="12.75" customHeight="1" x14ac:dyDescent="0.25">
      <c r="A61" s="1448" t="s">
        <v>1688</v>
      </c>
      <c r="B61" s="1448"/>
      <c r="C61" s="1448"/>
      <c r="D61" s="1448"/>
      <c r="E61" s="1448"/>
      <c r="F61" s="1448"/>
      <c r="G61" s="1448"/>
    </row>
    <row r="62" spans="1:7" ht="15.75" customHeight="1" x14ac:dyDescent="0.25">
      <c r="A62" s="1470" t="s">
        <v>2322</v>
      </c>
      <c r="B62" s="1470"/>
      <c r="C62" s="1470"/>
      <c r="D62" s="1470"/>
      <c r="E62" s="1470"/>
      <c r="F62" s="1470"/>
      <c r="G62" s="1470"/>
    </row>
    <row r="63" spans="1:7" ht="15.75" customHeight="1" x14ac:dyDescent="0.25">
      <c r="A63" s="1457" t="s">
        <v>2323</v>
      </c>
      <c r="B63" s="1457"/>
      <c r="C63" s="1457"/>
      <c r="D63" s="1457"/>
      <c r="E63" s="1457"/>
      <c r="F63" s="1457"/>
      <c r="G63" s="1457"/>
    </row>
  </sheetData>
  <customSheetViews>
    <customSheetView guid="{F67F5823-51D5-4D47-B100-5B47C1E6BCB9}" showPageBreaks="1" fitToPage="1" printArea="1" topLeftCell="A7">
      <selection activeCell="A33" sqref="A33"/>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topLeftCell="A7">
      <selection activeCell="A33" sqref="A33"/>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1">
    <mergeCell ref="A63:G63"/>
    <mergeCell ref="A62:G62"/>
    <mergeCell ref="A61:G61"/>
    <mergeCell ref="A30:G30"/>
    <mergeCell ref="A29:G29"/>
    <mergeCell ref="A31:G31"/>
    <mergeCell ref="A1:G1"/>
    <mergeCell ref="A3:G3"/>
    <mergeCell ref="A4:G4"/>
    <mergeCell ref="C7:E7"/>
    <mergeCell ref="C34:E34"/>
  </mergeCells>
  <phoneticPr fontId="0" type="noConversion"/>
  <hyperlinks>
    <hyperlink ref="A63:G63" r:id="rId3" display="Table 14-10-0204-01 Average weekly earnings by industry, annual"/>
    <hyperlink ref="A62:G62" r:id="rId4" display="Statistics Canada. Table 14-10-0202-01 Employment by industry, annual"/>
  </hyperlinks>
  <printOptions horizontalCentered="1"/>
  <pageMargins left="0.74803149606299202" right="0.74803149606299202" top="0.98425196850393704" bottom="0.98425196850393704" header="0.511811023622047" footer="0.511811023622047"/>
  <pageSetup scale="75" firstPageNumber="27" orientation="portrait" useFirstPageNumber="1" r:id="rId5"/>
  <headerFooter alignWithMargins="0"/>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5"/>
    <pageSetUpPr fitToPage="1"/>
  </sheetPr>
  <dimension ref="A1:N79"/>
  <sheetViews>
    <sheetView zoomScaleNormal="100" workbookViewId="0">
      <selection sqref="A1:K1"/>
    </sheetView>
  </sheetViews>
  <sheetFormatPr defaultColWidth="9.109375" defaultRowHeight="13.2" x14ac:dyDescent="0.25"/>
  <cols>
    <col min="1" max="1" width="17.33203125" style="82" customWidth="1"/>
    <col min="2" max="4" width="11" style="82" bestFit="1" customWidth="1"/>
    <col min="5" max="5" width="10.88671875" style="82" bestFit="1" customWidth="1"/>
    <col min="6" max="6" width="1.6640625" style="82" customWidth="1"/>
    <col min="7" max="7" width="15.109375" style="82" bestFit="1" customWidth="1"/>
    <col min="8" max="11" width="10" style="82" bestFit="1" customWidth="1"/>
    <col min="12" max="16384" width="9.109375" style="82"/>
  </cols>
  <sheetData>
    <row r="1" spans="1:14" ht="17.399999999999999" x14ac:dyDescent="0.3">
      <c r="A1" s="1436" t="s">
        <v>930</v>
      </c>
      <c r="B1" s="1436"/>
      <c r="C1" s="1436"/>
      <c r="D1" s="1436"/>
      <c r="E1" s="1436"/>
      <c r="F1" s="1436"/>
      <c r="G1" s="1436"/>
      <c r="H1" s="1436"/>
      <c r="I1" s="1436"/>
      <c r="J1" s="1436"/>
      <c r="K1" s="1436"/>
    </row>
    <row r="2" spans="1:14" ht="17.399999999999999" x14ac:dyDescent="0.3">
      <c r="A2" s="49"/>
      <c r="B2" s="279"/>
      <c r="C2" s="279"/>
      <c r="D2" s="279"/>
      <c r="E2" s="279"/>
      <c r="F2" s="279"/>
      <c r="G2" s="279"/>
      <c r="H2" s="279"/>
      <c r="I2" s="279"/>
      <c r="J2" s="279"/>
    </row>
    <row r="3" spans="1:14" ht="17.399999999999999" x14ac:dyDescent="0.3">
      <c r="A3" s="1437" t="s">
        <v>1408</v>
      </c>
      <c r="B3" s="1437"/>
      <c r="C3" s="1437"/>
      <c r="D3" s="1437"/>
      <c r="E3" s="1437"/>
      <c r="F3" s="1437"/>
      <c r="G3" s="1437"/>
      <c r="H3" s="1437"/>
      <c r="I3" s="1437"/>
      <c r="J3" s="1437"/>
      <c r="K3" s="1437"/>
    </row>
    <row r="4" spans="1:14" ht="17.399999999999999" x14ac:dyDescent="0.3">
      <c r="A4" s="1437" t="s">
        <v>1945</v>
      </c>
      <c r="B4" s="1437"/>
      <c r="C4" s="1437"/>
      <c r="D4" s="1437"/>
      <c r="E4" s="1437"/>
      <c r="F4" s="1437"/>
      <c r="G4" s="1437"/>
      <c r="H4" s="1437"/>
      <c r="I4" s="1437"/>
      <c r="J4" s="1437"/>
      <c r="K4" s="1437"/>
    </row>
    <row r="5" spans="1:14" ht="12.75" customHeight="1" x14ac:dyDescent="0.25"/>
    <row r="6" spans="1:14" ht="12.75" customHeight="1" x14ac:dyDescent="0.25"/>
    <row r="7" spans="1:14" s="17" customFormat="1" ht="15.6" x14ac:dyDescent="0.3">
      <c r="A7" s="11" t="s">
        <v>931</v>
      </c>
      <c r="B7" s="38">
        <v>2001</v>
      </c>
      <c r="C7" s="38">
        <v>2006</v>
      </c>
      <c r="D7" s="38">
        <v>2011</v>
      </c>
      <c r="E7" s="38">
        <v>2016</v>
      </c>
      <c r="F7" s="38"/>
      <c r="G7" s="11" t="s">
        <v>931</v>
      </c>
      <c r="H7" s="38">
        <v>2001</v>
      </c>
      <c r="I7" s="38">
        <v>2006</v>
      </c>
      <c r="J7" s="38">
        <v>2011</v>
      </c>
      <c r="K7" s="38">
        <v>2016</v>
      </c>
    </row>
    <row r="8" spans="1:14" ht="4.5" customHeight="1" thickBot="1" x14ac:dyDescent="0.3">
      <c r="A8" s="134"/>
      <c r="B8" s="134"/>
      <c r="C8" s="134"/>
      <c r="D8" s="134"/>
      <c r="E8" s="134"/>
      <c r="F8" s="137"/>
      <c r="G8" s="134"/>
      <c r="H8" s="134"/>
      <c r="I8" s="134"/>
      <c r="J8" s="134"/>
      <c r="K8" s="134"/>
    </row>
    <row r="9" spans="1:14" ht="4.5" customHeight="1" x14ac:dyDescent="0.25"/>
    <row r="10" spans="1:14" s="27" customFormat="1" ht="13.8" x14ac:dyDescent="0.25">
      <c r="A10" s="33" t="s">
        <v>1085</v>
      </c>
      <c r="B10" s="50">
        <v>135294</v>
      </c>
      <c r="C10" s="50">
        <v>135851</v>
      </c>
      <c r="D10" s="50">
        <v>140204</v>
      </c>
      <c r="E10" s="50">
        <v>142907</v>
      </c>
      <c r="F10" s="37"/>
      <c r="G10" s="27" t="s">
        <v>1084</v>
      </c>
      <c r="H10" s="37">
        <v>880</v>
      </c>
      <c r="I10" s="37">
        <v>847</v>
      </c>
      <c r="J10" s="37">
        <v>825</v>
      </c>
      <c r="K10" s="37">
        <v>826</v>
      </c>
    </row>
    <row r="11" spans="1:14" s="27" customFormat="1" ht="13.8" x14ac:dyDescent="0.25">
      <c r="A11" s="33" t="s">
        <v>1432</v>
      </c>
      <c r="B11" s="50">
        <v>19180</v>
      </c>
      <c r="C11" s="50">
        <v>18608</v>
      </c>
      <c r="D11" s="50">
        <v>17990</v>
      </c>
      <c r="E11" s="50">
        <v>17160</v>
      </c>
      <c r="F11" s="37"/>
      <c r="G11" s="27" t="s">
        <v>673</v>
      </c>
      <c r="H11" s="37">
        <v>805</v>
      </c>
      <c r="I11" s="37">
        <v>798</v>
      </c>
      <c r="J11" s="37">
        <v>847</v>
      </c>
      <c r="K11" s="37">
        <v>849</v>
      </c>
      <c r="N11" s="37"/>
    </row>
    <row r="12" spans="1:14" s="27" customFormat="1" ht="13.8" x14ac:dyDescent="0.25">
      <c r="A12" s="27" t="s">
        <v>499</v>
      </c>
      <c r="B12" s="37">
        <v>971.16666666666663</v>
      </c>
      <c r="C12" s="37">
        <v>931</v>
      </c>
      <c r="D12" s="37">
        <v>905</v>
      </c>
      <c r="E12" s="37">
        <v>933</v>
      </c>
      <c r="F12" s="37"/>
      <c r="G12" s="27" t="s">
        <v>674</v>
      </c>
      <c r="H12" s="37">
        <v>905</v>
      </c>
      <c r="I12" s="37">
        <v>920</v>
      </c>
      <c r="J12" s="37">
        <v>855</v>
      </c>
      <c r="K12" s="37">
        <v>856</v>
      </c>
      <c r="N12" s="37"/>
    </row>
    <row r="13" spans="1:14" s="27" customFormat="1" ht="13.8" x14ac:dyDescent="0.25">
      <c r="A13" s="27" t="s">
        <v>715</v>
      </c>
      <c r="B13" s="37">
        <v>991.16666666666663</v>
      </c>
      <c r="C13" s="37">
        <v>901</v>
      </c>
      <c r="D13" s="37">
        <v>915</v>
      </c>
      <c r="E13" s="37">
        <v>815</v>
      </c>
      <c r="F13" s="37"/>
      <c r="G13" s="27" t="s">
        <v>675</v>
      </c>
      <c r="H13" s="37">
        <v>575</v>
      </c>
      <c r="I13" s="37">
        <v>579</v>
      </c>
      <c r="J13" s="37">
        <v>560</v>
      </c>
      <c r="K13" s="37">
        <v>603</v>
      </c>
      <c r="N13" s="37"/>
    </row>
    <row r="14" spans="1:14" s="27" customFormat="1" ht="13.8" x14ac:dyDescent="0.25">
      <c r="A14" s="27" t="s">
        <v>713</v>
      </c>
      <c r="B14" s="37">
        <v>816.16666666666663</v>
      </c>
      <c r="C14" s="37">
        <v>832</v>
      </c>
      <c r="D14" s="37">
        <v>795</v>
      </c>
      <c r="E14" s="37">
        <v>745</v>
      </c>
      <c r="F14" s="37"/>
      <c r="G14" s="27" t="s">
        <v>676</v>
      </c>
      <c r="H14" s="37">
        <v>880</v>
      </c>
      <c r="I14" s="37">
        <v>837</v>
      </c>
      <c r="J14" s="37">
        <v>1001</v>
      </c>
      <c r="K14" s="37">
        <v>984</v>
      </c>
    </row>
    <row r="15" spans="1:14" s="27" customFormat="1" ht="13.8" x14ac:dyDescent="0.25">
      <c r="A15" s="27" t="s">
        <v>711</v>
      </c>
      <c r="B15" s="37">
        <v>1276.1666666666667</v>
      </c>
      <c r="C15" s="37">
        <v>1285</v>
      </c>
      <c r="D15" s="37">
        <v>1203</v>
      </c>
      <c r="E15" s="37">
        <v>1186</v>
      </c>
      <c r="F15" s="37"/>
      <c r="G15" s="27" t="s">
        <v>677</v>
      </c>
      <c r="H15" s="37">
        <v>1515</v>
      </c>
      <c r="I15" s="37">
        <v>1572</v>
      </c>
      <c r="J15" s="37">
        <v>1656</v>
      </c>
      <c r="K15" s="37">
        <v>1735</v>
      </c>
    </row>
    <row r="16" spans="1:14" s="27" customFormat="1" ht="13.8" x14ac:dyDescent="0.25">
      <c r="A16" s="27" t="s">
        <v>501</v>
      </c>
      <c r="B16" s="37">
        <v>176.16666666666666</v>
      </c>
      <c r="C16" s="37">
        <v>172</v>
      </c>
      <c r="D16" s="37">
        <v>191</v>
      </c>
      <c r="E16" s="37">
        <v>206</v>
      </c>
      <c r="F16" s="37"/>
      <c r="G16" s="27" t="s">
        <v>685</v>
      </c>
      <c r="H16" s="37">
        <v>1095</v>
      </c>
      <c r="I16" s="37">
        <v>1067</v>
      </c>
      <c r="J16" s="37">
        <v>1201</v>
      </c>
      <c r="K16" s="37">
        <v>1323</v>
      </c>
    </row>
    <row r="17" spans="1:11" s="27" customFormat="1" ht="13.8" x14ac:dyDescent="0.25">
      <c r="A17" s="27" t="s">
        <v>703</v>
      </c>
      <c r="B17" s="37">
        <v>781.16666666666663</v>
      </c>
      <c r="C17" s="37">
        <v>792</v>
      </c>
      <c r="D17" s="37">
        <v>769</v>
      </c>
      <c r="E17" s="37">
        <v>791</v>
      </c>
      <c r="F17" s="37"/>
      <c r="G17" s="27" t="s">
        <v>686</v>
      </c>
      <c r="H17" s="37">
        <v>2345</v>
      </c>
      <c r="I17" s="37">
        <v>2355</v>
      </c>
      <c r="J17" s="37">
        <v>2577</v>
      </c>
      <c r="K17" s="37">
        <v>2847</v>
      </c>
    </row>
    <row r="18" spans="1:11" s="27" customFormat="1" ht="13.8" x14ac:dyDescent="0.25">
      <c r="A18" s="27" t="s">
        <v>704</v>
      </c>
      <c r="B18" s="37">
        <v>891.16666666666663</v>
      </c>
      <c r="C18" s="37">
        <v>823</v>
      </c>
      <c r="D18" s="37">
        <v>798</v>
      </c>
      <c r="E18" s="37">
        <v>740</v>
      </c>
      <c r="F18" s="37"/>
      <c r="G18" s="27" t="s">
        <v>687</v>
      </c>
      <c r="H18" s="37">
        <v>1535</v>
      </c>
      <c r="I18" s="37">
        <v>1607</v>
      </c>
      <c r="J18" s="37">
        <v>1643</v>
      </c>
      <c r="K18" s="37">
        <v>1642</v>
      </c>
    </row>
    <row r="19" spans="1:11" s="27" customFormat="1" ht="13.8" x14ac:dyDescent="0.25">
      <c r="A19" s="27" t="s">
        <v>705</v>
      </c>
      <c r="B19" s="37">
        <v>406.16666666666669</v>
      </c>
      <c r="C19" s="37">
        <v>439</v>
      </c>
      <c r="D19" s="37">
        <v>461</v>
      </c>
      <c r="E19" s="37">
        <v>489</v>
      </c>
      <c r="F19" s="37"/>
      <c r="G19" s="27" t="s">
        <v>688</v>
      </c>
      <c r="H19" s="37">
        <v>780</v>
      </c>
      <c r="I19" s="37">
        <v>761</v>
      </c>
      <c r="J19" s="37">
        <v>743</v>
      </c>
      <c r="K19" s="37">
        <v>755</v>
      </c>
    </row>
    <row r="20" spans="1:11" s="27" customFormat="1" ht="13.8" x14ac:dyDescent="0.25">
      <c r="A20" s="27" t="s">
        <v>706</v>
      </c>
      <c r="B20" s="37">
        <v>441.16666666666669</v>
      </c>
      <c r="C20" s="37">
        <v>435</v>
      </c>
      <c r="D20" s="37">
        <v>415</v>
      </c>
      <c r="E20" s="37">
        <v>319</v>
      </c>
      <c r="F20" s="37"/>
      <c r="G20" s="27" t="s">
        <v>689</v>
      </c>
      <c r="H20" s="37">
        <v>505</v>
      </c>
      <c r="I20" s="37">
        <v>544</v>
      </c>
      <c r="J20" s="37">
        <v>587</v>
      </c>
      <c r="K20" s="37">
        <v>583</v>
      </c>
    </row>
    <row r="21" spans="1:11" s="27" customFormat="1" ht="13.8" x14ac:dyDescent="0.25">
      <c r="A21" s="27" t="s">
        <v>707</v>
      </c>
      <c r="B21" s="37">
        <v>446.16666666666669</v>
      </c>
      <c r="C21" s="37">
        <v>397</v>
      </c>
      <c r="D21" s="37">
        <v>378</v>
      </c>
      <c r="E21" s="37">
        <v>398</v>
      </c>
      <c r="F21" s="37"/>
      <c r="G21" s="82"/>
      <c r="H21" s="119"/>
      <c r="I21" s="119"/>
      <c r="J21" s="119"/>
      <c r="K21" s="119"/>
    </row>
    <row r="22" spans="1:11" s="27" customFormat="1" ht="13.8" x14ac:dyDescent="0.25">
      <c r="A22" s="27" t="s">
        <v>708</v>
      </c>
      <c r="B22" s="37">
        <v>471.16666666666669</v>
      </c>
      <c r="C22" s="37">
        <v>447</v>
      </c>
      <c r="D22" s="37">
        <v>413</v>
      </c>
      <c r="E22" s="37">
        <v>328</v>
      </c>
      <c r="F22" s="37"/>
      <c r="G22" s="33" t="s">
        <v>1434</v>
      </c>
      <c r="H22" s="50">
        <v>44495</v>
      </c>
      <c r="I22" s="50">
        <v>44499</v>
      </c>
      <c r="J22" s="50">
        <v>44348</v>
      </c>
      <c r="K22" s="50">
        <v>43730</v>
      </c>
    </row>
    <row r="23" spans="1:11" s="27" customFormat="1" ht="13.8" x14ac:dyDescent="0.25">
      <c r="A23" s="27" t="s">
        <v>695</v>
      </c>
      <c r="B23" s="37">
        <v>821.16666666666663</v>
      </c>
      <c r="C23" s="37">
        <v>777</v>
      </c>
      <c r="D23" s="37">
        <v>746</v>
      </c>
      <c r="E23" s="37">
        <v>692</v>
      </c>
      <c r="F23" s="37"/>
      <c r="G23" s="27" t="s">
        <v>681</v>
      </c>
      <c r="H23" s="37">
        <v>810</v>
      </c>
      <c r="I23" s="37">
        <v>880</v>
      </c>
      <c r="J23" s="37">
        <v>882</v>
      </c>
      <c r="K23" s="37">
        <v>837</v>
      </c>
    </row>
    <row r="24" spans="1:11" s="27" customFormat="1" ht="13.8" x14ac:dyDescent="0.25">
      <c r="A24" s="27" t="s">
        <v>696</v>
      </c>
      <c r="B24" s="37">
        <v>886.16666666666663</v>
      </c>
      <c r="C24" s="37">
        <v>868</v>
      </c>
      <c r="D24" s="37">
        <v>806</v>
      </c>
      <c r="E24" s="37">
        <v>772</v>
      </c>
      <c r="F24" s="37"/>
      <c r="G24" s="27" t="s">
        <v>680</v>
      </c>
      <c r="H24" s="37">
        <v>780</v>
      </c>
      <c r="I24" s="37">
        <v>822</v>
      </c>
      <c r="J24" s="37">
        <v>806</v>
      </c>
      <c r="K24" s="37">
        <v>723</v>
      </c>
    </row>
    <row r="25" spans="1:11" s="27" customFormat="1" ht="13.8" x14ac:dyDescent="0.25">
      <c r="A25" s="27" t="s">
        <v>697</v>
      </c>
      <c r="B25" s="37">
        <v>491.16666666666669</v>
      </c>
      <c r="C25" s="37">
        <v>498</v>
      </c>
      <c r="D25" s="37">
        <v>458</v>
      </c>
      <c r="E25" s="37">
        <v>460</v>
      </c>
      <c r="F25" s="37"/>
      <c r="G25" s="27" t="s">
        <v>679</v>
      </c>
      <c r="H25" s="37">
        <v>945</v>
      </c>
      <c r="I25" s="37">
        <v>999</v>
      </c>
      <c r="J25" s="37">
        <v>1033</v>
      </c>
      <c r="K25" s="37">
        <v>999</v>
      </c>
    </row>
    <row r="26" spans="1:11" s="27" customFormat="1" ht="13.8" x14ac:dyDescent="0.25">
      <c r="A26" s="27" t="s">
        <v>698</v>
      </c>
      <c r="B26" s="37">
        <v>391.16666666666669</v>
      </c>
      <c r="C26" s="37">
        <v>400</v>
      </c>
      <c r="D26" s="37">
        <v>360</v>
      </c>
      <c r="E26" s="37">
        <v>347</v>
      </c>
      <c r="F26" s="37"/>
      <c r="G26" s="27" t="s">
        <v>678</v>
      </c>
      <c r="H26" s="37">
        <v>1120</v>
      </c>
      <c r="I26" s="37">
        <v>1156</v>
      </c>
      <c r="J26" s="37">
        <v>1177</v>
      </c>
      <c r="K26" s="37">
        <v>1157</v>
      </c>
    </row>
    <row r="27" spans="1:11" s="27" customFormat="1" ht="13.8" x14ac:dyDescent="0.25">
      <c r="A27" s="27" t="s">
        <v>699</v>
      </c>
      <c r="B27" s="37">
        <v>586.16666666666663</v>
      </c>
      <c r="C27" s="37">
        <v>519</v>
      </c>
      <c r="D27" s="37">
        <v>496</v>
      </c>
      <c r="E27" s="37">
        <v>474</v>
      </c>
      <c r="F27" s="37"/>
      <c r="G27" s="27" t="s">
        <v>672</v>
      </c>
      <c r="H27" s="37">
        <v>1775</v>
      </c>
      <c r="I27" s="37">
        <v>1888</v>
      </c>
      <c r="J27" s="37">
        <v>1903</v>
      </c>
      <c r="K27" s="37">
        <v>1803</v>
      </c>
    </row>
    <row r="28" spans="1:11" s="27" customFormat="1" ht="13.8" x14ac:dyDescent="0.25">
      <c r="A28" s="27" t="s">
        <v>694</v>
      </c>
      <c r="B28" s="37">
        <v>311.16666666666669</v>
      </c>
      <c r="C28" s="37">
        <v>299</v>
      </c>
      <c r="D28" s="37">
        <v>274</v>
      </c>
      <c r="E28" s="37">
        <v>249</v>
      </c>
      <c r="F28" s="37"/>
      <c r="G28" s="27" t="s">
        <v>671</v>
      </c>
      <c r="H28" s="37">
        <v>1020</v>
      </c>
      <c r="I28" s="37">
        <v>1055</v>
      </c>
      <c r="J28" s="37">
        <v>1054</v>
      </c>
      <c r="K28" s="37">
        <v>1062</v>
      </c>
    </row>
    <row r="29" spans="1:11" s="27" customFormat="1" ht="13.8" x14ac:dyDescent="0.25">
      <c r="A29" s="27" t="s">
        <v>693</v>
      </c>
      <c r="B29" s="37">
        <v>431.16666666666669</v>
      </c>
      <c r="C29" s="37">
        <v>468</v>
      </c>
      <c r="D29" s="37">
        <v>448</v>
      </c>
      <c r="E29" s="37">
        <v>406</v>
      </c>
      <c r="F29" s="37"/>
      <c r="G29" s="27" t="s">
        <v>670</v>
      </c>
      <c r="H29" s="37">
        <v>450</v>
      </c>
      <c r="I29" s="37">
        <v>563</v>
      </c>
      <c r="J29" s="37">
        <v>548</v>
      </c>
      <c r="K29" s="37">
        <v>575</v>
      </c>
    </row>
    <row r="30" spans="1:11" s="27" customFormat="1" ht="13.8" x14ac:dyDescent="0.25">
      <c r="A30" s="27" t="s">
        <v>692</v>
      </c>
      <c r="B30" s="37">
        <v>501.16666666666669</v>
      </c>
      <c r="C30" s="37">
        <v>477</v>
      </c>
      <c r="D30" s="37">
        <v>435</v>
      </c>
      <c r="E30" s="37">
        <v>427</v>
      </c>
      <c r="F30" s="37"/>
      <c r="G30" s="27" t="s">
        <v>668</v>
      </c>
      <c r="H30" s="37">
        <v>1160</v>
      </c>
      <c r="I30" s="37">
        <v>1211</v>
      </c>
      <c r="J30" s="37">
        <v>1122</v>
      </c>
      <c r="K30" s="37">
        <v>1113</v>
      </c>
    </row>
    <row r="31" spans="1:11" s="27" customFormat="1" ht="13.8" x14ac:dyDescent="0.25">
      <c r="A31" s="27" t="s">
        <v>691</v>
      </c>
      <c r="B31" s="37">
        <v>621.16666666666663</v>
      </c>
      <c r="C31" s="37">
        <v>657</v>
      </c>
      <c r="D31" s="37">
        <v>593</v>
      </c>
      <c r="E31" s="37">
        <v>618</v>
      </c>
      <c r="F31" s="37"/>
      <c r="G31" s="27" t="s">
        <v>669</v>
      </c>
      <c r="H31" s="37">
        <v>685</v>
      </c>
      <c r="I31" s="37">
        <v>702</v>
      </c>
      <c r="J31" s="37">
        <v>733</v>
      </c>
      <c r="K31" s="37">
        <v>708</v>
      </c>
    </row>
    <row r="32" spans="1:11" s="27" customFormat="1" ht="13.8" x14ac:dyDescent="0.25">
      <c r="A32" s="27" t="s">
        <v>690</v>
      </c>
      <c r="B32" s="37">
        <v>526.16666666666663</v>
      </c>
      <c r="C32" s="37">
        <v>500</v>
      </c>
      <c r="D32" s="37">
        <v>521</v>
      </c>
      <c r="E32" s="37">
        <v>529</v>
      </c>
      <c r="F32" s="37"/>
      <c r="G32" s="27" t="s">
        <v>667</v>
      </c>
      <c r="H32" s="37">
        <v>780</v>
      </c>
      <c r="I32" s="37">
        <v>760</v>
      </c>
      <c r="J32" s="37">
        <v>763</v>
      </c>
      <c r="K32" s="37">
        <v>755</v>
      </c>
    </row>
    <row r="33" spans="1:11" s="27" customFormat="1" ht="13.8" x14ac:dyDescent="0.25">
      <c r="B33" s="37"/>
      <c r="C33" s="37"/>
      <c r="D33" s="37"/>
      <c r="E33" s="37"/>
      <c r="F33" s="37"/>
      <c r="G33" s="27" t="s">
        <v>666</v>
      </c>
      <c r="H33" s="37">
        <v>735</v>
      </c>
      <c r="I33" s="37">
        <v>721</v>
      </c>
      <c r="J33" s="37">
        <v>725</v>
      </c>
      <c r="K33" s="37">
        <v>712</v>
      </c>
    </row>
    <row r="34" spans="1:11" s="27" customFormat="1" ht="14.25" customHeight="1" x14ac:dyDescent="0.25">
      <c r="A34" s="33" t="s">
        <v>1433</v>
      </c>
      <c r="B34" s="50">
        <v>71620</v>
      </c>
      <c r="C34" s="50">
        <v>72744</v>
      </c>
      <c r="D34" s="50">
        <v>77866</v>
      </c>
      <c r="E34" s="50">
        <v>82017</v>
      </c>
      <c r="F34" s="37"/>
      <c r="G34" s="27" t="s">
        <v>665</v>
      </c>
      <c r="H34" s="37">
        <v>825</v>
      </c>
      <c r="I34" s="37">
        <v>873</v>
      </c>
      <c r="J34" s="37">
        <v>865</v>
      </c>
      <c r="K34" s="37">
        <v>807</v>
      </c>
    </row>
    <row r="35" spans="1:11" ht="13.8" x14ac:dyDescent="0.25">
      <c r="A35" s="27" t="s">
        <v>714</v>
      </c>
      <c r="B35" s="37">
        <v>485</v>
      </c>
      <c r="C35" s="37">
        <v>540</v>
      </c>
      <c r="D35" s="37">
        <v>470</v>
      </c>
      <c r="E35" s="37">
        <v>559</v>
      </c>
      <c r="G35" s="27" t="s">
        <v>664</v>
      </c>
      <c r="H35" s="37">
        <v>540</v>
      </c>
      <c r="I35" s="37">
        <v>523</v>
      </c>
      <c r="J35" s="37">
        <v>499</v>
      </c>
      <c r="K35" s="37">
        <v>495</v>
      </c>
    </row>
    <row r="36" spans="1:11" ht="13.8" x14ac:dyDescent="0.25">
      <c r="A36" s="27" t="s">
        <v>712</v>
      </c>
      <c r="B36" s="37">
        <v>320</v>
      </c>
      <c r="C36" s="37">
        <v>319</v>
      </c>
      <c r="D36" s="37">
        <v>307</v>
      </c>
      <c r="E36" s="37">
        <v>307</v>
      </c>
      <c r="G36" s="27" t="s">
        <v>663</v>
      </c>
      <c r="H36" s="37">
        <v>330</v>
      </c>
      <c r="I36" s="37">
        <v>304</v>
      </c>
      <c r="J36" s="37">
        <v>318</v>
      </c>
      <c r="K36" s="37">
        <v>263</v>
      </c>
    </row>
    <row r="37" spans="1:11" ht="14.25" customHeight="1" x14ac:dyDescent="0.25">
      <c r="A37" s="27" t="s">
        <v>710</v>
      </c>
      <c r="B37" s="37">
        <v>545</v>
      </c>
      <c r="C37" s="37">
        <v>521</v>
      </c>
      <c r="D37" s="37">
        <v>493</v>
      </c>
      <c r="E37" s="37">
        <v>437</v>
      </c>
      <c r="G37" s="27" t="s">
        <v>659</v>
      </c>
      <c r="H37" s="37">
        <v>890</v>
      </c>
      <c r="I37" s="37">
        <v>843</v>
      </c>
      <c r="J37" s="37">
        <v>828</v>
      </c>
      <c r="K37" s="37">
        <v>815</v>
      </c>
    </row>
    <row r="38" spans="1:11" ht="13.8" x14ac:dyDescent="0.25">
      <c r="A38" s="27" t="s">
        <v>709</v>
      </c>
      <c r="B38" s="37">
        <v>1085</v>
      </c>
      <c r="C38" s="37">
        <v>999</v>
      </c>
      <c r="D38" s="37">
        <v>987</v>
      </c>
      <c r="E38" s="37">
        <v>974</v>
      </c>
      <c r="G38" s="27" t="s">
        <v>662</v>
      </c>
      <c r="H38" s="37">
        <v>410</v>
      </c>
      <c r="I38" s="37">
        <v>362</v>
      </c>
      <c r="J38" s="37">
        <v>306</v>
      </c>
      <c r="K38" s="37">
        <v>288</v>
      </c>
    </row>
    <row r="39" spans="1:11" ht="13.8" x14ac:dyDescent="0.25">
      <c r="A39" s="27" t="s">
        <v>702</v>
      </c>
      <c r="B39" s="37">
        <v>880</v>
      </c>
      <c r="C39" s="37">
        <v>853</v>
      </c>
      <c r="D39" s="37">
        <v>850</v>
      </c>
      <c r="E39" s="37">
        <v>942</v>
      </c>
      <c r="G39" s="27" t="s">
        <v>661</v>
      </c>
      <c r="H39" s="37">
        <v>675</v>
      </c>
      <c r="I39" s="37">
        <v>668</v>
      </c>
      <c r="J39" s="37">
        <v>596</v>
      </c>
      <c r="K39" s="37">
        <v>556</v>
      </c>
    </row>
    <row r="40" spans="1:11" ht="13.8" x14ac:dyDescent="0.25">
      <c r="A40" s="27" t="s">
        <v>701</v>
      </c>
      <c r="B40" s="37">
        <v>1120</v>
      </c>
      <c r="C40" s="37">
        <v>1043</v>
      </c>
      <c r="D40" s="37">
        <v>1077</v>
      </c>
      <c r="E40" s="37">
        <v>1096</v>
      </c>
      <c r="G40" s="27" t="s">
        <v>660</v>
      </c>
      <c r="H40" s="37">
        <v>585</v>
      </c>
      <c r="I40" s="37">
        <v>562</v>
      </c>
      <c r="J40" s="37">
        <v>472</v>
      </c>
      <c r="K40" s="37">
        <v>459</v>
      </c>
    </row>
    <row r="41" spans="1:11" ht="13.8" x14ac:dyDescent="0.25">
      <c r="A41" s="27" t="s">
        <v>700</v>
      </c>
      <c r="B41" s="37">
        <v>1605</v>
      </c>
      <c r="C41" s="37">
        <v>1791</v>
      </c>
      <c r="D41" s="37">
        <v>1911</v>
      </c>
      <c r="E41" s="37">
        <v>2045</v>
      </c>
      <c r="G41" s="27" t="s">
        <v>658</v>
      </c>
      <c r="H41" s="37">
        <v>1190</v>
      </c>
      <c r="I41" s="37">
        <v>1253</v>
      </c>
      <c r="J41" s="37">
        <v>1337</v>
      </c>
      <c r="K41" s="37">
        <v>1285</v>
      </c>
    </row>
    <row r="42" spans="1:11" ht="13.8" x14ac:dyDescent="0.25">
      <c r="A42" s="27" t="s">
        <v>684</v>
      </c>
      <c r="B42" s="37">
        <v>1635</v>
      </c>
      <c r="C42" s="37">
        <v>1616</v>
      </c>
      <c r="D42" s="37">
        <v>1634</v>
      </c>
      <c r="E42" s="37">
        <v>1767</v>
      </c>
      <c r="G42" s="27" t="s">
        <v>657</v>
      </c>
      <c r="H42" s="37">
        <v>1240</v>
      </c>
      <c r="I42" s="37">
        <v>1175</v>
      </c>
      <c r="J42" s="37">
        <v>1100</v>
      </c>
      <c r="K42" s="37">
        <v>1113</v>
      </c>
    </row>
    <row r="43" spans="1:11" ht="13.8" x14ac:dyDescent="0.25">
      <c r="A43" s="27" t="s">
        <v>500</v>
      </c>
      <c r="B43" s="37">
        <v>1830</v>
      </c>
      <c r="C43" s="37">
        <v>2051</v>
      </c>
      <c r="D43" s="37">
        <v>2200</v>
      </c>
      <c r="E43" s="37">
        <v>2347</v>
      </c>
      <c r="G43" s="27" t="s">
        <v>656</v>
      </c>
      <c r="H43" s="37">
        <v>865</v>
      </c>
      <c r="I43" s="37">
        <v>899</v>
      </c>
      <c r="J43" s="37">
        <v>860</v>
      </c>
      <c r="K43" s="37">
        <v>774</v>
      </c>
    </row>
    <row r="44" spans="1:11" ht="13.8" x14ac:dyDescent="0.25">
      <c r="A44" s="27" t="s">
        <v>683</v>
      </c>
      <c r="B44" s="37">
        <v>770</v>
      </c>
      <c r="C44" s="37">
        <v>759</v>
      </c>
      <c r="D44" s="37">
        <v>832</v>
      </c>
      <c r="E44" s="37">
        <v>849</v>
      </c>
      <c r="G44" s="27" t="s">
        <v>655</v>
      </c>
      <c r="H44" s="37">
        <v>1720</v>
      </c>
      <c r="I44" s="37">
        <v>1655</v>
      </c>
      <c r="J44" s="37">
        <v>1487</v>
      </c>
      <c r="K44" s="37">
        <v>1457</v>
      </c>
    </row>
    <row r="45" spans="1:11" ht="13.8" x14ac:dyDescent="0.25">
      <c r="A45" s="27" t="s">
        <v>682</v>
      </c>
      <c r="B45" s="37">
        <v>860</v>
      </c>
      <c r="C45" s="37">
        <v>935</v>
      </c>
      <c r="D45" s="37">
        <v>895</v>
      </c>
      <c r="E45" s="37">
        <v>920</v>
      </c>
      <c r="G45" s="27" t="s">
        <v>654</v>
      </c>
      <c r="H45" s="37">
        <v>1900</v>
      </c>
      <c r="I45" s="37">
        <v>1881</v>
      </c>
      <c r="J45" s="37">
        <v>1786</v>
      </c>
      <c r="K45" s="37">
        <v>1670</v>
      </c>
    </row>
    <row r="46" spans="1:11" ht="13.8" x14ac:dyDescent="0.25">
      <c r="G46" s="27"/>
    </row>
    <row r="47" spans="1:11" ht="13.8" x14ac:dyDescent="0.25">
      <c r="G47" s="27"/>
    </row>
    <row r="48" spans="1:11" ht="14.4" x14ac:dyDescent="0.3">
      <c r="A48" s="27" t="s">
        <v>1316</v>
      </c>
      <c r="G48" s="27"/>
    </row>
    <row r="49" spans="1:7" ht="13.8" x14ac:dyDescent="0.25">
      <c r="G49" s="27"/>
    </row>
    <row r="50" spans="1:7" ht="13.8" x14ac:dyDescent="0.25">
      <c r="A50" s="1439" t="s">
        <v>1944</v>
      </c>
      <c r="B50" s="1439"/>
      <c r="C50" s="1439"/>
      <c r="D50" s="1439"/>
      <c r="E50" s="1439"/>
      <c r="F50" s="1439"/>
      <c r="G50" s="1439"/>
    </row>
    <row r="51" spans="1:7" ht="13.8" x14ac:dyDescent="0.25">
      <c r="G51" s="27"/>
    </row>
    <row r="52" spans="1:7" ht="13.8" x14ac:dyDescent="0.25">
      <c r="G52" s="27"/>
    </row>
    <row r="53" spans="1:7" ht="13.8" x14ac:dyDescent="0.25">
      <c r="G53" s="27"/>
    </row>
    <row r="54" spans="1:7" ht="13.8" x14ac:dyDescent="0.25">
      <c r="G54" s="27"/>
    </row>
    <row r="55" spans="1:7" ht="13.8" x14ac:dyDescent="0.25">
      <c r="G55" s="27"/>
    </row>
    <row r="56" spans="1:7" ht="13.8" x14ac:dyDescent="0.25">
      <c r="G56" s="27"/>
    </row>
    <row r="57" spans="1:7" ht="13.8" x14ac:dyDescent="0.25">
      <c r="G57" s="27"/>
    </row>
    <row r="58" spans="1:7" ht="13.8" x14ac:dyDescent="0.25">
      <c r="G58" s="27"/>
    </row>
    <row r="59" spans="1:7" ht="13.8" x14ac:dyDescent="0.25">
      <c r="G59" s="27"/>
    </row>
    <row r="60" spans="1:7" ht="13.8" x14ac:dyDescent="0.25">
      <c r="G60" s="27"/>
    </row>
    <row r="61" spans="1:7" ht="13.8" x14ac:dyDescent="0.25">
      <c r="G61" s="27"/>
    </row>
    <row r="62" spans="1:7" ht="13.8" x14ac:dyDescent="0.25">
      <c r="G62" s="27"/>
    </row>
    <row r="63" spans="1:7" ht="13.8" x14ac:dyDescent="0.25">
      <c r="G63" s="27"/>
    </row>
    <row r="64" spans="1:7" ht="13.8" x14ac:dyDescent="0.25">
      <c r="G64" s="27"/>
    </row>
    <row r="65" spans="7:7" ht="13.8" x14ac:dyDescent="0.25">
      <c r="G65" s="27"/>
    </row>
    <row r="66" spans="7:7" ht="13.8" x14ac:dyDescent="0.25">
      <c r="G66" s="27"/>
    </row>
    <row r="67" spans="7:7" ht="13.8" x14ac:dyDescent="0.25">
      <c r="G67" s="27"/>
    </row>
    <row r="68" spans="7:7" ht="13.8" x14ac:dyDescent="0.25">
      <c r="G68" s="27"/>
    </row>
    <row r="69" spans="7:7" ht="13.8" x14ac:dyDescent="0.25">
      <c r="G69" s="27"/>
    </row>
    <row r="70" spans="7:7" ht="13.8" x14ac:dyDescent="0.25">
      <c r="G70" s="27"/>
    </row>
    <row r="71" spans="7:7" ht="13.8" x14ac:dyDescent="0.25">
      <c r="G71" s="27"/>
    </row>
    <row r="72" spans="7:7" ht="13.8" x14ac:dyDescent="0.25">
      <c r="G72" s="27"/>
    </row>
    <row r="73" spans="7:7" ht="13.8" x14ac:dyDescent="0.25">
      <c r="G73" s="27"/>
    </row>
    <row r="74" spans="7:7" ht="13.8" x14ac:dyDescent="0.25">
      <c r="G74" s="27"/>
    </row>
    <row r="75" spans="7:7" ht="13.8" x14ac:dyDescent="0.25">
      <c r="G75" s="27"/>
    </row>
    <row r="76" spans="7:7" ht="13.8" x14ac:dyDescent="0.25">
      <c r="G76" s="27"/>
    </row>
    <row r="77" spans="7:7" ht="13.8" x14ac:dyDescent="0.25">
      <c r="G77" s="27"/>
    </row>
    <row r="78" spans="7:7" ht="13.8" x14ac:dyDescent="0.25">
      <c r="G78" s="27"/>
    </row>
    <row r="79" spans="7:7" ht="13.8" x14ac:dyDescent="0.25">
      <c r="G79" s="27"/>
    </row>
  </sheetData>
  <customSheetViews>
    <customSheetView guid="{F67F5823-51D5-4D47-B100-5B47C1E6BCB9}" showPageBreaks="1" fitToPage="1" printArea="1">
      <selection sqref="A1:K1"/>
      <pageMargins left="0.75" right="0.75" top="1" bottom="1" header="0.5" footer="0.5"/>
      <printOptions horizontalCentered="1"/>
      <pageSetup scale="8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K1"/>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4">
    <mergeCell ref="A1:K1"/>
    <mergeCell ref="A3:K3"/>
    <mergeCell ref="A4:K4"/>
    <mergeCell ref="A50:G50"/>
  </mergeCells>
  <phoneticPr fontId="0" type="noConversion"/>
  <hyperlinks>
    <hyperlink ref="A50" r:id="rId3" display="Source: Statistics Canada, Census of Population, 1996, 2001, 2006 and 2011."/>
  </hyperlinks>
  <printOptions horizontalCentered="1"/>
  <pageMargins left="0.74803149606299202" right="0.74803149606299202" top="0.98425196850393704" bottom="0.98425196850393704" header="0.511811023622047" footer="0.511811023622047"/>
  <pageSetup scale="77" firstPageNumber="27" orientation="portrait" useFirstPageNumber="1" r:id="rId4"/>
  <headerFooter alignWithMargins="0"/>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87</vt:i4>
      </vt:variant>
    </vt:vector>
  </HeadingPairs>
  <TitlesOfParts>
    <vt:vector size="175" baseType="lpstr">
      <vt:lpstr>1</vt:lpstr>
      <vt:lpstr>2</vt:lpstr>
      <vt:lpstr>3</vt:lpstr>
      <vt:lpstr>4,5</vt:lpstr>
      <vt:lpstr>6</vt:lpstr>
      <vt:lpstr>7</vt:lpstr>
      <vt:lpstr>8</vt:lpstr>
      <vt:lpstr>9A</vt:lpstr>
      <vt:lpstr>9B</vt:lpstr>
      <vt:lpstr>10</vt:lpstr>
      <vt:lpstr>11a</vt:lpstr>
      <vt:lpstr>11b</vt:lpstr>
      <vt:lpstr>12</vt:lpstr>
      <vt:lpstr>13</vt:lpstr>
      <vt:lpstr>14</vt:lpstr>
      <vt:lpstr>15</vt:lpstr>
      <vt:lpstr>16,17</vt:lpstr>
      <vt:lpstr>18,19</vt:lpstr>
      <vt:lpstr>20</vt:lpstr>
      <vt:lpstr>21,22</vt:lpstr>
      <vt:lpstr>23</vt:lpstr>
      <vt:lpstr>24</vt:lpstr>
      <vt:lpstr>25,26,27</vt:lpstr>
      <vt:lpstr>28</vt:lpstr>
      <vt:lpstr>29</vt:lpstr>
      <vt:lpstr>30,31</vt:lpstr>
      <vt:lpstr>31(old)</vt:lpstr>
      <vt:lpstr>32</vt:lpstr>
      <vt:lpstr>33</vt:lpstr>
      <vt:lpstr>34,35</vt:lpstr>
      <vt:lpstr>36</vt:lpstr>
      <vt:lpstr>37</vt:lpstr>
      <vt:lpstr>38A</vt:lpstr>
      <vt:lpstr>38B</vt:lpstr>
      <vt:lpstr>39</vt:lpstr>
      <vt:lpstr>40</vt:lpstr>
      <vt:lpstr>41,42</vt:lpstr>
      <vt:lpstr>43</vt:lpstr>
      <vt:lpstr>44</vt:lpstr>
      <vt:lpstr>45</vt:lpstr>
      <vt:lpstr>46</vt:lpstr>
      <vt:lpstr>47</vt:lpstr>
      <vt:lpstr>48</vt:lpstr>
      <vt:lpstr>49</vt:lpstr>
      <vt:lpstr>50</vt:lpstr>
      <vt:lpstr>51,52</vt:lpstr>
      <vt:lpstr>53,54</vt:lpstr>
      <vt:lpstr>55</vt:lpstr>
      <vt:lpstr>56</vt:lpstr>
      <vt:lpstr>57,58</vt:lpstr>
      <vt:lpstr>59,60</vt:lpstr>
      <vt:lpstr>61,62,63</vt:lpstr>
      <vt:lpstr>64</vt:lpstr>
      <vt:lpstr>65</vt:lpstr>
      <vt:lpstr>66,67</vt:lpstr>
      <vt:lpstr>68,69</vt:lpstr>
      <vt:lpstr>70,71</vt:lpstr>
      <vt:lpstr>72,73</vt:lpstr>
      <vt:lpstr>74,75</vt:lpstr>
      <vt:lpstr>76,77</vt:lpstr>
      <vt:lpstr>78,79</vt:lpstr>
      <vt:lpstr>80</vt:lpstr>
      <vt:lpstr>81,82,83</vt:lpstr>
      <vt:lpstr>84,85</vt:lpstr>
      <vt:lpstr>86</vt:lpstr>
      <vt:lpstr>87,88</vt:lpstr>
      <vt:lpstr>89,90,91</vt:lpstr>
      <vt:lpstr>92,93,94</vt:lpstr>
      <vt:lpstr>95</vt:lpstr>
      <vt:lpstr>96</vt:lpstr>
      <vt:lpstr>97,98</vt:lpstr>
      <vt:lpstr>99</vt:lpstr>
      <vt:lpstr>100,101</vt:lpstr>
      <vt:lpstr>102,103,104</vt:lpstr>
      <vt:lpstr>105,106</vt:lpstr>
      <vt:lpstr>107</vt:lpstr>
      <vt:lpstr>108</vt:lpstr>
      <vt:lpstr>109</vt:lpstr>
      <vt:lpstr>110</vt:lpstr>
      <vt:lpstr>111</vt:lpstr>
      <vt:lpstr>112,113</vt:lpstr>
      <vt:lpstr>114</vt:lpstr>
      <vt:lpstr>115</vt:lpstr>
      <vt:lpstr>116</vt:lpstr>
      <vt:lpstr>117A</vt:lpstr>
      <vt:lpstr>117B</vt:lpstr>
      <vt:lpstr>118</vt:lpstr>
      <vt:lpstr>119</vt:lpstr>
      <vt:lpstr>'1'!Print_Area</vt:lpstr>
      <vt:lpstr>'10'!Print_Area</vt:lpstr>
      <vt:lpstr>'100,101'!Print_Area</vt:lpstr>
      <vt:lpstr>'102,103,104'!Print_Area</vt:lpstr>
      <vt:lpstr>'105,106'!Print_Area</vt:lpstr>
      <vt:lpstr>'107'!Print_Area</vt:lpstr>
      <vt:lpstr>'108'!Print_Area</vt:lpstr>
      <vt:lpstr>'109'!Print_Area</vt:lpstr>
      <vt:lpstr>'110'!Print_Area</vt:lpstr>
      <vt:lpstr>'111'!Print_Area</vt:lpstr>
      <vt:lpstr>'112,113'!Print_Area</vt:lpstr>
      <vt:lpstr>'114'!Print_Area</vt:lpstr>
      <vt:lpstr>'116'!Print_Area</vt:lpstr>
      <vt:lpstr>'117A'!Print_Area</vt:lpstr>
      <vt:lpstr>'117B'!Print_Area</vt:lpstr>
      <vt:lpstr>'118'!Print_Area</vt:lpstr>
      <vt:lpstr>'119'!Print_Area</vt:lpstr>
      <vt:lpstr>'11a'!Print_Area</vt:lpstr>
      <vt:lpstr>'11b'!Print_Area</vt:lpstr>
      <vt:lpstr>'12'!Print_Area</vt:lpstr>
      <vt:lpstr>'13'!Print_Area</vt:lpstr>
      <vt:lpstr>'14'!Print_Area</vt:lpstr>
      <vt:lpstr>'15'!Print_Area</vt:lpstr>
      <vt:lpstr>'16,17'!Print_Area</vt:lpstr>
      <vt:lpstr>'18,19'!Print_Area</vt:lpstr>
      <vt:lpstr>'2'!Print_Area</vt:lpstr>
      <vt:lpstr>'20'!Print_Area</vt:lpstr>
      <vt:lpstr>'21,22'!Print_Area</vt:lpstr>
      <vt:lpstr>'23'!Print_Area</vt:lpstr>
      <vt:lpstr>'24'!Print_Area</vt:lpstr>
      <vt:lpstr>'25,26,27'!Print_Area</vt:lpstr>
      <vt:lpstr>'28'!Print_Area</vt:lpstr>
      <vt:lpstr>'29'!Print_Area</vt:lpstr>
      <vt:lpstr>'3'!Print_Area</vt:lpstr>
      <vt:lpstr>'30,31'!Print_Area</vt:lpstr>
      <vt:lpstr>'31(old)'!Print_Area</vt:lpstr>
      <vt:lpstr>'32'!Print_Area</vt:lpstr>
      <vt:lpstr>'33'!Print_Area</vt:lpstr>
      <vt:lpstr>'34,35'!Print_Area</vt:lpstr>
      <vt:lpstr>'36'!Print_Area</vt:lpstr>
      <vt:lpstr>'37'!Print_Area</vt:lpstr>
      <vt:lpstr>'38A'!Print_Area</vt:lpstr>
      <vt:lpstr>'38B'!Print_Area</vt:lpstr>
      <vt:lpstr>'39'!Print_Area</vt:lpstr>
      <vt:lpstr>'4,5'!Print_Area</vt:lpstr>
      <vt:lpstr>'40'!Print_Area</vt:lpstr>
      <vt:lpstr>'41,42'!Print_Area</vt:lpstr>
      <vt:lpstr>'43'!Print_Area</vt:lpstr>
      <vt:lpstr>'44'!Print_Area</vt:lpstr>
      <vt:lpstr>'45'!Print_Area</vt:lpstr>
      <vt:lpstr>'46'!Print_Area</vt:lpstr>
      <vt:lpstr>'47'!Print_Area</vt:lpstr>
      <vt:lpstr>'48'!Print_Area</vt:lpstr>
      <vt:lpstr>'49'!Print_Area</vt:lpstr>
      <vt:lpstr>'50'!Print_Area</vt:lpstr>
      <vt:lpstr>'51,52'!Print_Area</vt:lpstr>
      <vt:lpstr>'53,54'!Print_Area</vt:lpstr>
      <vt:lpstr>'55'!Print_Area</vt:lpstr>
      <vt:lpstr>'56'!Print_Area</vt:lpstr>
      <vt:lpstr>'57,58'!Print_Area</vt:lpstr>
      <vt:lpstr>'59,60'!Print_Area</vt:lpstr>
      <vt:lpstr>'6'!Print_Area</vt:lpstr>
      <vt:lpstr>'61,62,63'!Print_Area</vt:lpstr>
      <vt:lpstr>'64'!Print_Area</vt:lpstr>
      <vt:lpstr>'65'!Print_Area</vt:lpstr>
      <vt:lpstr>'66,67'!Print_Area</vt:lpstr>
      <vt:lpstr>'68,69'!Print_Area</vt:lpstr>
      <vt:lpstr>'7'!Print_Area</vt:lpstr>
      <vt:lpstr>'70,71'!Print_Area</vt:lpstr>
      <vt:lpstr>'72,73'!Print_Area</vt:lpstr>
      <vt:lpstr>'74,75'!Print_Area</vt:lpstr>
      <vt:lpstr>'76,77'!Print_Area</vt:lpstr>
      <vt:lpstr>'78,79'!Print_Area</vt:lpstr>
      <vt:lpstr>'8'!Print_Area</vt:lpstr>
      <vt:lpstr>'80'!Print_Area</vt:lpstr>
      <vt:lpstr>'81,82,83'!Print_Area</vt:lpstr>
      <vt:lpstr>'84,85'!Print_Area</vt:lpstr>
      <vt:lpstr>'86'!Print_Area</vt:lpstr>
      <vt:lpstr>'87,88'!Print_Area</vt:lpstr>
      <vt:lpstr>'89,90,91'!Print_Area</vt:lpstr>
      <vt:lpstr>'92,93,94'!Print_Area</vt:lpstr>
      <vt:lpstr>'95'!Print_Area</vt:lpstr>
      <vt:lpstr>'96'!Print_Area</vt:lpstr>
      <vt:lpstr>'97,98'!Print_Area</vt:lpstr>
      <vt:lpstr>'99'!Print_Area</vt:lpstr>
      <vt:lpstr>'9A'!Print_Area</vt:lpstr>
      <vt:lpstr>'9B'!Print_Area</vt:lpstr>
    </vt:vector>
  </TitlesOfParts>
  <Company>PEI Provincial Government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CDMOSLEY</dc:creator>
  <cp:lastModifiedBy>Mosley</cp:lastModifiedBy>
  <cp:lastPrinted>2020-07-09T14:39:23Z</cp:lastPrinted>
  <dcterms:created xsi:type="dcterms:W3CDTF">2000-01-25T16:03:13Z</dcterms:created>
  <dcterms:modified xsi:type="dcterms:W3CDTF">2020-07-17T14:04:21Z</dcterms:modified>
</cp:coreProperties>
</file>